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áce\Polní 3 - 2.np_4 pokoje chir\JP\CD Výkaz\"/>
    </mc:Choice>
  </mc:AlternateContent>
  <xr:revisionPtr revIDLastSave="0" documentId="13_ncr:1_{F841E50F-37DD-44DE-930E-E77C91992CD7}" xr6:coauthVersionLast="47" xr6:coauthVersionMax="47" xr10:uidLastSave="{00000000-0000-0000-0000-000000000000}"/>
  <bookViews>
    <workbookView xWindow="-240" yWindow="1305" windowWidth="19515" windowHeight="13980" xr2:uid="{00000000-000D-0000-FFFF-FFFF00000000}"/>
  </bookViews>
  <sheets>
    <sheet name="Soupis" sheetId="1" r:id="rId1"/>
    <sheet name="R31" sheetId="8" r:id="rId2"/>
  </sheets>
  <definedNames>
    <definedName name="_xlnm.Print_Area" localSheetId="1">'R31'!$A$1:$L$21</definedName>
    <definedName name="_xlnm.Print_Area" localSheetId="0">Soupis!$A$1:$L$90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7" i="1" l="1"/>
  <c r="I87" i="1"/>
  <c r="J84" i="1"/>
  <c r="I84" i="1"/>
  <c r="I20" i="1" l="1"/>
  <c r="J55" i="1"/>
  <c r="I55" i="1"/>
  <c r="J53" i="1"/>
  <c r="I53" i="1"/>
  <c r="J52" i="1"/>
  <c r="I52" i="1"/>
  <c r="J51" i="1"/>
  <c r="I51" i="1"/>
  <c r="J50" i="1"/>
  <c r="I50" i="1"/>
  <c r="J49" i="1"/>
  <c r="I49" i="1"/>
  <c r="J86" i="1"/>
  <c r="I86" i="1"/>
  <c r="J48" i="1"/>
  <c r="I48" i="1"/>
  <c r="J47" i="1"/>
  <c r="I47" i="1"/>
  <c r="J54" i="1"/>
  <c r="I54" i="1"/>
  <c r="J46" i="1"/>
  <c r="I46" i="1"/>
  <c r="J45" i="1"/>
  <c r="I45" i="1"/>
  <c r="J44" i="1"/>
  <c r="I44" i="1"/>
  <c r="J64" i="1"/>
  <c r="J63" i="1"/>
  <c r="J62" i="1"/>
  <c r="J61" i="1"/>
  <c r="J60" i="1"/>
  <c r="J59" i="1"/>
  <c r="J58" i="1"/>
  <c r="J83" i="1"/>
  <c r="I83" i="1"/>
  <c r="J82" i="1"/>
  <c r="I82" i="1"/>
  <c r="J81" i="1"/>
  <c r="I81" i="1"/>
  <c r="J80" i="1"/>
  <c r="I80" i="1"/>
  <c r="J79" i="1"/>
  <c r="I79" i="1"/>
  <c r="J78" i="1"/>
  <c r="I78" i="1"/>
  <c r="J77" i="1"/>
  <c r="I77" i="1"/>
  <c r="J85" i="1"/>
  <c r="I85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I64" i="1"/>
  <c r="I63" i="1"/>
  <c r="I62" i="1"/>
  <c r="I61" i="1"/>
  <c r="I60" i="1"/>
  <c r="I59" i="1"/>
  <c r="I58" i="1"/>
  <c r="J56" i="1" l="1"/>
  <c r="I56" i="1"/>
  <c r="J70" i="1"/>
  <c r="I70" i="1"/>
  <c r="J69" i="1"/>
  <c r="I69" i="1"/>
  <c r="J68" i="1"/>
  <c r="I68" i="1"/>
  <c r="J67" i="1"/>
  <c r="I67" i="1"/>
  <c r="J66" i="1"/>
  <c r="I66" i="1"/>
  <c r="J16" i="8"/>
  <c r="I16" i="8"/>
  <c r="J15" i="8"/>
  <c r="I15" i="8"/>
  <c r="J14" i="8"/>
  <c r="I14" i="8"/>
  <c r="J13" i="8"/>
  <c r="I13" i="8"/>
  <c r="J12" i="8"/>
  <c r="I12" i="8"/>
  <c r="J11" i="8"/>
  <c r="I11" i="8"/>
  <c r="J10" i="8"/>
  <c r="I10" i="8"/>
  <c r="J9" i="8"/>
  <c r="I9" i="8"/>
  <c r="J8" i="8"/>
  <c r="I8" i="8"/>
  <c r="N35" i="1" l="1"/>
  <c r="M35" i="1"/>
  <c r="I22" i="1" l="1"/>
  <c r="I30" i="1" l="1"/>
  <c r="J19" i="8" l="1"/>
  <c r="J73" i="1" l="1"/>
  <c r="J90" i="1"/>
  <c r="I72" i="1"/>
  <c r="I18" i="8"/>
  <c r="J21" i="8" l="1"/>
  <c r="I5" i="1" l="1"/>
  <c r="I6" i="1" s="1"/>
  <c r="I89" i="1"/>
  <c r="I10" i="1" s="1"/>
  <c r="I11" i="1"/>
  <c r="I12" i="1" l="1"/>
  <c r="I13" i="1" s="1"/>
  <c r="I14" i="1" s="1"/>
  <c r="I8" i="1"/>
  <c r="I29" i="1" l="1"/>
  <c r="I28" i="1" l="1"/>
  <c r="I31" i="1" s="1"/>
  <c r="I21" i="1"/>
  <c r="I19" i="1"/>
  <c r="I23" i="1" s="1"/>
  <c r="I9" i="1"/>
  <c r="I15" i="1" s="1"/>
  <c r="I16" i="1" l="1"/>
  <c r="I25" i="1" l="1"/>
  <c r="I33" i="1" s="1"/>
</calcChain>
</file>

<file path=xl/sharedStrings.xml><?xml version="1.0" encoding="utf-8"?>
<sst xmlns="http://schemas.openxmlformats.org/spreadsheetml/2006/main" count="330" uniqueCount="202">
  <si>
    <t>Ceny neobsahují DPH</t>
  </si>
  <si>
    <t>Základní rozpočtové náklady</t>
  </si>
  <si>
    <t>A.   Dodávky dle specifikací</t>
  </si>
  <si>
    <t>C.   Montáž</t>
  </si>
  <si>
    <t>D.   Demontáž</t>
  </si>
  <si>
    <t>h</t>
  </si>
  <si>
    <t>E.   Materiál nosný délkový</t>
  </si>
  <si>
    <t>F.   Materiál nosný kusový</t>
  </si>
  <si>
    <t>P.   Práce účtované hodinovou sazbou</t>
  </si>
  <si>
    <t xml:space="preserve">       předběžná obhlídka</t>
  </si>
  <si>
    <t>J</t>
  </si>
  <si>
    <t>ks</t>
  </si>
  <si>
    <t>Položka RTS</t>
  </si>
  <si>
    <t>m</t>
  </si>
  <si>
    <t xml:space="preserve">       Revize</t>
  </si>
  <si>
    <t xml:space="preserve">       Zhotovení dokumentace skutečného provedení</t>
  </si>
  <si>
    <t>1 P</t>
  </si>
  <si>
    <t xml:space="preserve"> </t>
  </si>
  <si>
    <t>komplet</t>
  </si>
  <si>
    <t>3x1,5</t>
  </si>
  <si>
    <t xml:space="preserve">       Součet položky</t>
  </si>
  <si>
    <t>Celkem montáž</t>
  </si>
  <si>
    <t>Celkem materiál</t>
  </si>
  <si>
    <t>Cena mat.</t>
  </si>
  <si>
    <t>Cena mont.</t>
  </si>
  <si>
    <t>Celkem mat.</t>
  </si>
  <si>
    <t>Celkem mon.</t>
  </si>
  <si>
    <t>Nazev</t>
  </si>
  <si>
    <t>Pocet</t>
  </si>
  <si>
    <t>Celkem materiál délkový</t>
  </si>
  <si>
    <t>Materiál nosný kusový + montáž</t>
  </si>
  <si>
    <t>Materiál nosný délkový + montáž</t>
  </si>
  <si>
    <t>210120401</t>
  </si>
  <si>
    <t>210120451</t>
  </si>
  <si>
    <t>10A/C</t>
  </si>
  <si>
    <t>1/0</t>
  </si>
  <si>
    <t>1</t>
  </si>
  <si>
    <t>210110041</t>
  </si>
  <si>
    <t>1x</t>
  </si>
  <si>
    <t>210111011</t>
  </si>
  <si>
    <t>210010301</t>
  </si>
  <si>
    <t>210010321</t>
  </si>
  <si>
    <t>6</t>
  </si>
  <si>
    <t>Svítidla dle tabulky tech. standardů včetně příslušenství a světelných zdrojů</t>
  </si>
  <si>
    <t>3x2,5</t>
  </si>
  <si>
    <t>5x10</t>
  </si>
  <si>
    <t>název / označení</t>
  </si>
  <si>
    <t>výkres</t>
  </si>
  <si>
    <t>Polozka RTS</t>
  </si>
  <si>
    <t>Spinac packovy</t>
  </si>
  <si>
    <t>Svorka radova</t>
  </si>
  <si>
    <t>2.5</t>
  </si>
  <si>
    <t>Celkem montáže</t>
  </si>
  <si>
    <t>Cenkem materiál s montáží</t>
  </si>
  <si>
    <t>Specifikace č. 1</t>
  </si>
  <si>
    <t>5x1,5</t>
  </si>
  <si>
    <t>Krabice   R  IP54</t>
  </si>
  <si>
    <t>Příchytka kabelu jednostran.</t>
  </si>
  <si>
    <t>požárně odolná</t>
  </si>
  <si>
    <t>včetně vrutu</t>
  </si>
  <si>
    <t xml:space="preserve">       Posouzení TIČR</t>
  </si>
  <si>
    <t xml:space="preserve">       trvanlivé a čitelné označení vývodů</t>
  </si>
  <si>
    <t>M.  PPV (Drážky, otvory, lešení, provizorní osvětlení. 6 % z L)</t>
  </si>
  <si>
    <t>B.    Doprava dodávek (5 % z A)</t>
  </si>
  <si>
    <t>H.   Prořez délkového materiálu (5 % z E)</t>
  </si>
  <si>
    <t>K.   Materiál podružný (3 % z J)</t>
  </si>
  <si>
    <t>L.    Součet montáž + demontáž  + materiál (C+D+J+K)</t>
  </si>
  <si>
    <t>J.    Součet materiál nosný (E+F+H)</t>
  </si>
  <si>
    <t>Standard</t>
  </si>
  <si>
    <t>S.   Celkem vedlejší rozpočtové náklady</t>
  </si>
  <si>
    <t>Vedlejší rozpočtové náklady</t>
  </si>
  <si>
    <t>T.   Celkem základní a vedlejší rozpočtové náklady</t>
  </si>
  <si>
    <r>
      <t>R.   Celkem základní rozpočtové náklady</t>
    </r>
    <r>
      <rPr>
        <sz val="10"/>
        <color theme="1"/>
        <rFont val="Times New Roman"/>
        <family val="1"/>
        <charset val="238"/>
      </rPr>
      <t xml:space="preserve"> (A+B+L+M+P)</t>
    </r>
  </si>
  <si>
    <t>B2caS1d1 Cu</t>
  </si>
  <si>
    <t>1x16</t>
  </si>
  <si>
    <t>1x4</t>
  </si>
  <si>
    <t>2x1,5</t>
  </si>
  <si>
    <t>5x6</t>
  </si>
  <si>
    <t>rozváděč R31</t>
  </si>
  <si>
    <t>D.1.4.7-202</t>
  </si>
  <si>
    <t>5x24TE</t>
  </si>
  <si>
    <t>EI30Sa/Sm</t>
  </si>
  <si>
    <t>210190002</t>
  </si>
  <si>
    <t>RTS2014+16%</t>
  </si>
  <si>
    <t>31214500-4</t>
  </si>
  <si>
    <t>Elektrické rozvaděče 16.12.2003 31.12.9999</t>
  </si>
  <si>
    <t>750x514x147mm</t>
  </si>
  <si>
    <t>Chranic FI/LS 10kA</t>
  </si>
  <si>
    <t>6.11</t>
  </si>
  <si>
    <t>Jistič instalační 10kA</t>
  </si>
  <si>
    <t>6.20</t>
  </si>
  <si>
    <t>6.62</t>
  </si>
  <si>
    <t>63/3</t>
  </si>
  <si>
    <t>6.50</t>
  </si>
  <si>
    <t>Lista isolovana</t>
  </si>
  <si>
    <t xml:space="preserve">3f/10 mm  63A  1m </t>
  </si>
  <si>
    <t>Mustek PE 15</t>
  </si>
  <si>
    <t>DIN/pasek</t>
  </si>
  <si>
    <t>Mustek N  15</t>
  </si>
  <si>
    <t>Ovladaci prepinac</t>
  </si>
  <si>
    <t>1-0-2</t>
  </si>
  <si>
    <t>Hodiny spinaci 1 kanál</t>
  </si>
  <si>
    <t>6.121</t>
  </si>
  <si>
    <t>Svítidlo A1</t>
  </si>
  <si>
    <t>Svítidlo B</t>
  </si>
  <si>
    <t>Svítidlo B1</t>
  </si>
  <si>
    <t>Svítidlo C1</t>
  </si>
  <si>
    <t>Svítidlo D3</t>
  </si>
  <si>
    <t>Svítidlo X</t>
  </si>
  <si>
    <t>3.1</t>
  </si>
  <si>
    <t>3.2</t>
  </si>
  <si>
    <t>3.3</t>
  </si>
  <si>
    <t>3.4</t>
  </si>
  <si>
    <t>3.5</t>
  </si>
  <si>
    <t>3.6</t>
  </si>
  <si>
    <t>3.7</t>
  </si>
  <si>
    <t>Spinac v krytu IP54/3P/15kW</t>
  </si>
  <si>
    <t>210112010</t>
  </si>
  <si>
    <t>1.10</t>
  </si>
  <si>
    <t>5</t>
  </si>
  <si>
    <t>210110043</t>
  </si>
  <si>
    <t>06940</t>
  </si>
  <si>
    <t>210110045</t>
  </si>
  <si>
    <t>1.11</t>
  </si>
  <si>
    <t>1.13</t>
  </si>
  <si>
    <t>s přepěť.ochr.</t>
  </si>
  <si>
    <t>1.14</t>
  </si>
  <si>
    <t>1x vičko, clon.</t>
  </si>
  <si>
    <t>2999</t>
  </si>
  <si>
    <t>1.15</t>
  </si>
  <si>
    <t>Kabel CYKY-J</t>
  </si>
  <si>
    <t>2.2</t>
  </si>
  <si>
    <t>2.25</t>
  </si>
  <si>
    <t>Krabice   Přístrojová</t>
  </si>
  <si>
    <t>1.30</t>
  </si>
  <si>
    <t>Krabice   Odbočovací</t>
  </si>
  <si>
    <t>210010311</t>
  </si>
  <si>
    <t>1.35</t>
  </si>
  <si>
    <t>Krabice   Rozbočovací</t>
  </si>
  <si>
    <t>1.33</t>
  </si>
  <si>
    <t>Krabice s víčkem</t>
  </si>
  <si>
    <t>255x205x68mm</t>
  </si>
  <si>
    <t>210010313</t>
  </si>
  <si>
    <t>1.36</t>
  </si>
  <si>
    <t>95x95x50mm</t>
  </si>
  <si>
    <t>210010451</t>
  </si>
  <si>
    <t>1.31</t>
  </si>
  <si>
    <t>1.42</t>
  </si>
  <si>
    <t>Trubka plastová</t>
  </si>
  <si>
    <t>Tuhá</t>
  </si>
  <si>
    <t>210010065</t>
  </si>
  <si>
    <t>2.63</t>
  </si>
  <si>
    <t>korytko   2 m</t>
  </si>
  <si>
    <t xml:space="preserve"> +nosník</t>
  </si>
  <si>
    <t>2.66</t>
  </si>
  <si>
    <t>LED PANEL min.155lm/W* 840 12-36W MP IP40 1195x295mm</t>
  </si>
  <si>
    <t>LED 4372lm* 840 EVG 41,7W IP20 IK02 SATIN ALIGN ELOX</t>
  </si>
  <si>
    <t>LED 2263lm* 840 EVG 21,2W IP20 IK02 SATIN ALIGN RAL9003</t>
  </si>
  <si>
    <t>LED DWL O240mm 120lm/W* 840 11-24W MP IP44</t>
  </si>
  <si>
    <t>LED 2450lm* 840 EVG 20,5W IP20 IK02 O630mm SATIN RAL9003</t>
  </si>
  <si>
    <t>Svorka na vodu</t>
  </si>
  <si>
    <t>Zemnici svorka</t>
  </si>
  <si>
    <t>1.60</t>
  </si>
  <si>
    <t>1.61</t>
  </si>
  <si>
    <t>Ekvipotencialni svorkovnice</t>
  </si>
  <si>
    <t>bez krytu</t>
  </si>
  <si>
    <t xml:space="preserve">       Nastavení ústředny nouzového osvětlení</t>
  </si>
  <si>
    <t>Doplnění stávajících rozvaděčů</t>
  </si>
  <si>
    <t xml:space="preserve">       Úprava stávajících rozvaděčů</t>
  </si>
  <si>
    <t>ETM 65.9W1L CG-S</t>
  </si>
  <si>
    <t>B2caS1d1*Cu</t>
  </si>
  <si>
    <t>2.26</t>
  </si>
  <si>
    <t>Trubka</t>
  </si>
  <si>
    <t>210010005</t>
  </si>
  <si>
    <t>2.65</t>
  </si>
  <si>
    <t>Svítidlo nouzové N1</t>
  </si>
  <si>
    <t>LED 2/1W LED930 350MA IP65 FB</t>
  </si>
  <si>
    <t>3P/63A</t>
  </si>
  <si>
    <t xml:space="preserve">Spinac  IP20 zap. </t>
  </si>
  <si>
    <t>Spinac  IP20 zap.</t>
  </si>
  <si>
    <t>Spinac IP44 zap.</t>
  </si>
  <si>
    <t>Zasuvka IP20 zap.</t>
  </si>
  <si>
    <t xml:space="preserve">Zasuvka IP20 zap. </t>
  </si>
  <si>
    <t>Zasuvka zapuštěná IP44</t>
  </si>
  <si>
    <t>Zlab pozinkovaný 62/50</t>
  </si>
  <si>
    <t>Zlab pozinkovaný 125/50</t>
  </si>
  <si>
    <t>Pasek pro zemnici svorku</t>
  </si>
  <si>
    <t>Svodič přepětí 1+2 (B+C)</t>
  </si>
  <si>
    <t>12,5kA-3P+N</t>
  </si>
  <si>
    <t>10A/1N/003/C-A</t>
  </si>
  <si>
    <t>DIN</t>
  </si>
  <si>
    <t>denní</t>
  </si>
  <si>
    <t xml:space="preserve">Kabel </t>
  </si>
  <si>
    <t>Kabel</t>
  </si>
  <si>
    <t>ohebná</t>
  </si>
  <si>
    <r>
      <rPr>
        <sz val="10"/>
        <rFont val="Calibri"/>
        <family val="2"/>
        <charset val="238"/>
      </rPr>
      <t>Ø</t>
    </r>
    <r>
      <rPr>
        <sz val="10"/>
        <rFont val="Times New Roman CE"/>
        <family val="1"/>
        <charset val="238"/>
      </rPr>
      <t>40</t>
    </r>
  </si>
  <si>
    <r>
      <rPr>
        <sz val="10"/>
        <rFont val="Calibri"/>
        <family val="2"/>
        <charset val="238"/>
      </rPr>
      <t>Ø</t>
    </r>
    <r>
      <rPr>
        <sz val="10"/>
        <rFont val="Times New Roman CE"/>
        <family val="1"/>
        <charset val="238"/>
      </rPr>
      <t>36</t>
    </r>
  </si>
  <si>
    <t>Rozvodnice modulová 750x514mm</t>
  </si>
  <si>
    <t>16A/1N/003/C-A</t>
  </si>
  <si>
    <t>Svodič přepětí 2 (C) vým.modul</t>
  </si>
  <si>
    <t>3P+N</t>
  </si>
  <si>
    <t>Soupis dodávek a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</si>
</sst>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"/>
  </numFmts>
  <fonts count="32" x14ac:knownFonts="1">
    <font>
      <sz val="10"/>
      <color theme="1"/>
      <name val="Times New Roman"/>
      <family val="2"/>
      <charset val="238"/>
    </font>
    <font>
      <b/>
      <sz val="10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10"/>
      <name val="Times New Roman CE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10"/>
      <color indexed="8"/>
      <name val="Calibri"/>
      <family val="2"/>
      <charset val="238"/>
    </font>
    <font>
      <sz val="10"/>
      <color indexed="9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20"/>
      <name val="Calibri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60"/>
      <name val="Calibri"/>
      <family val="2"/>
      <charset val="238"/>
    </font>
    <font>
      <sz val="10"/>
      <color indexed="52"/>
      <name val="Calibri"/>
      <family val="2"/>
      <charset val="238"/>
    </font>
    <font>
      <sz val="10"/>
      <color indexed="17"/>
      <name val="Calibri"/>
      <family val="2"/>
      <charset val="238"/>
    </font>
    <font>
      <sz val="10"/>
      <color indexed="10"/>
      <name val="Calibri"/>
      <family val="2"/>
      <charset val="238"/>
    </font>
    <font>
      <sz val="10"/>
      <color indexed="62"/>
      <name val="Calibri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indexed="23"/>
      <name val="Calibri"/>
      <family val="2"/>
      <charset val="238"/>
    </font>
    <font>
      <sz val="10"/>
      <name val="Times New Roman"/>
      <family val="1"/>
    </font>
    <font>
      <sz val="10"/>
      <name val="Courier"/>
      <family val="3"/>
    </font>
    <font>
      <b/>
      <sz val="10"/>
      <name val="Times New Roman CE"/>
      <charset val="238"/>
    </font>
    <font>
      <b/>
      <sz val="10"/>
      <color theme="1"/>
      <name val="Times New Roman"/>
      <family val="2"/>
      <charset val="238"/>
    </font>
    <font>
      <b/>
      <sz val="10"/>
      <name val="Times New Roman CE"/>
      <family val="1"/>
      <charset val="238"/>
    </font>
    <font>
      <sz val="10"/>
      <color theme="1"/>
      <name val="Times New Roman"/>
      <family val="1"/>
      <charset val="238"/>
    </font>
    <font>
      <sz val="9"/>
      <name val="Arial CE"/>
      <charset val="238"/>
    </font>
    <font>
      <sz val="10"/>
      <color indexed="8"/>
      <name val="Times New Roman CE"/>
      <family val="1"/>
      <charset val="238"/>
    </font>
    <font>
      <sz val="10"/>
      <name val="Calibri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5" fillId="0" borderId="0"/>
    <xf numFmtId="0" fontId="4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1" applyNumberFormat="0" applyFill="0" applyAlignment="0" applyProtection="0"/>
    <xf numFmtId="0" fontId="9" fillId="3" borderId="0" applyNumberFormat="0" applyBorder="0" applyAlignment="0" applyProtection="0"/>
    <xf numFmtId="0" fontId="10" fillId="16" borderId="2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17" borderId="0" applyNumberFormat="0" applyBorder="0" applyAlignment="0" applyProtection="0"/>
    <xf numFmtId="0" fontId="4" fillId="18" borderId="6" applyNumberFormat="0" applyFont="0" applyAlignment="0" applyProtection="0"/>
    <xf numFmtId="0" fontId="16" fillId="0" borderId="7" applyNumberFormat="0" applyFill="0" applyAlignment="0" applyProtection="0"/>
    <xf numFmtId="0" fontId="17" fillId="4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7" borderId="8" applyNumberFormat="0" applyAlignment="0" applyProtection="0"/>
    <xf numFmtId="0" fontId="20" fillId="19" borderId="8" applyNumberFormat="0" applyAlignment="0" applyProtection="0"/>
    <xf numFmtId="0" fontId="21" fillId="19" borderId="9" applyNumberFormat="0" applyAlignment="0" applyProtection="0"/>
    <xf numFmtId="0" fontId="22" fillId="0" borderId="0" applyNumberFormat="0" applyFill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23" borderId="0" applyNumberFormat="0" applyBorder="0" applyAlignment="0" applyProtection="0"/>
    <xf numFmtId="0" fontId="24" fillId="0" borderId="0"/>
    <xf numFmtId="0" fontId="29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2" fontId="0" fillId="0" borderId="0" xfId="0" applyNumberFormat="1"/>
    <xf numFmtId="49" fontId="0" fillId="0" borderId="0" xfId="0" applyNumberFormat="1"/>
    <xf numFmtId="2" fontId="1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applyFont="1"/>
    <xf numFmtId="2" fontId="3" fillId="0" borderId="0" xfId="0" applyNumberFormat="1" applyFont="1" applyAlignment="1">
      <alignment horizontal="right"/>
    </xf>
    <xf numFmtId="49" fontId="4" fillId="0" borderId="0" xfId="0" applyNumberFormat="1" applyFont="1"/>
    <xf numFmtId="0" fontId="4" fillId="0" borderId="0" xfId="0" applyFont="1"/>
    <xf numFmtId="164" fontId="3" fillId="0" borderId="0" xfId="0" applyNumberFormat="1" applyFont="1"/>
    <xf numFmtId="1" fontId="3" fillId="0" borderId="0" xfId="0" applyNumberFormat="1" applyFont="1" applyAlignment="1">
      <alignment horizontal="right"/>
    </xf>
    <xf numFmtId="49" fontId="23" fillId="0" borderId="0" xfId="0" applyNumberFormat="1" applyFont="1"/>
    <xf numFmtId="49" fontId="3" fillId="0" borderId="0" xfId="0" applyNumberFormat="1" applyFont="1" applyAlignment="1">
      <alignment horizontal="left"/>
    </xf>
    <xf numFmtId="2" fontId="3" fillId="0" borderId="0" xfId="0" applyNumberFormat="1" applyFont="1"/>
    <xf numFmtId="0" fontId="3" fillId="0" borderId="0" xfId="0" applyFont="1" applyAlignment="1">
      <alignment horizontal="right"/>
    </xf>
    <xf numFmtId="1" fontId="3" fillId="0" borderId="0" xfId="44" applyNumberFormat="1" applyFont="1"/>
    <xf numFmtId="1" fontId="3" fillId="0" borderId="0" xfId="0" applyNumberFormat="1" applyFont="1"/>
    <xf numFmtId="2" fontId="3" fillId="0" borderId="0" xfId="0" applyNumberFormat="1" applyFont="1" applyAlignment="1">
      <alignment horizontal="left"/>
    </xf>
    <xf numFmtId="0" fontId="25" fillId="0" borderId="0" xfId="0" applyFont="1" applyAlignment="1">
      <alignment horizontal="left"/>
    </xf>
    <xf numFmtId="0" fontId="25" fillId="0" borderId="0" xfId="0" applyFont="1"/>
    <xf numFmtId="49" fontId="3" fillId="0" borderId="0" xfId="0" applyNumberFormat="1" applyFont="1"/>
    <xf numFmtId="49" fontId="3" fillId="0" borderId="0" xfId="44" applyNumberFormat="1" applyFont="1"/>
    <xf numFmtId="0" fontId="27" fillId="0" borderId="0" xfId="0" applyFont="1" applyAlignment="1">
      <alignment horizontal="left"/>
    </xf>
    <xf numFmtId="0" fontId="26" fillId="0" borderId="0" xfId="0" applyFont="1"/>
    <xf numFmtId="2" fontId="26" fillId="0" borderId="0" xfId="0" applyNumberFormat="1" applyFont="1"/>
    <xf numFmtId="164" fontId="3" fillId="0" borderId="0" xfId="0" applyNumberFormat="1" applyFont="1" applyProtection="1">
      <protection locked="0"/>
    </xf>
    <xf numFmtId="0" fontId="1" fillId="0" borderId="10" xfId="0" applyFont="1" applyBorder="1"/>
    <xf numFmtId="2" fontId="1" fillId="0" borderId="10" xfId="0" applyNumberFormat="1" applyFont="1" applyBorder="1"/>
    <xf numFmtId="0" fontId="1" fillId="0" borderId="11" xfId="0" applyFont="1" applyBorder="1"/>
    <xf numFmtId="0" fontId="28" fillId="0" borderId="0" xfId="0" applyFont="1"/>
    <xf numFmtId="2" fontId="28" fillId="0" borderId="12" xfId="0" applyNumberFormat="1" applyFont="1" applyBorder="1"/>
    <xf numFmtId="2" fontId="1" fillId="0" borderId="12" xfId="0" applyNumberFormat="1" applyFont="1" applyBorder="1"/>
    <xf numFmtId="0" fontId="30" fillId="0" borderId="0" xfId="0" applyFont="1" applyAlignment="1">
      <alignment horizontal="left"/>
    </xf>
    <xf numFmtId="0" fontId="30" fillId="0" borderId="0" xfId="0" applyFont="1" applyAlignment="1" applyProtection="1">
      <alignment horizontal="left"/>
      <protection locked="0"/>
    </xf>
    <xf numFmtId="0" fontId="30" fillId="0" borderId="0" xfId="0" applyFont="1"/>
    <xf numFmtId="0" fontId="0" fillId="24" borderId="13" xfId="0" applyFill="1" applyBorder="1"/>
    <xf numFmtId="2" fontId="3" fillId="24" borderId="13" xfId="0" applyNumberFormat="1" applyFont="1" applyFill="1" applyBorder="1" applyAlignment="1">
      <alignment horizontal="right"/>
    </xf>
    <xf numFmtId="2" fontId="30" fillId="24" borderId="13" xfId="0" applyNumberFormat="1" applyFont="1" applyFill="1" applyBorder="1" applyAlignment="1" applyProtection="1">
      <alignment horizontal="right"/>
      <protection locked="0"/>
    </xf>
    <xf numFmtId="2" fontId="3" fillId="24" borderId="13" xfId="0" applyNumberFormat="1" applyFont="1" applyFill="1" applyBorder="1"/>
    <xf numFmtId="2" fontId="3" fillId="24" borderId="13" xfId="45" applyNumberFormat="1" applyFont="1" applyFill="1" applyBorder="1" applyAlignment="1">
      <alignment horizontal="right"/>
    </xf>
  </cellXfs>
  <cellStyles count="46">
    <cellStyle name="20 % – Zvýraznění1 2" xfId="3" xr:uid="{00000000-0005-0000-0000-000000000000}"/>
    <cellStyle name="20 % – Zvýraznění2 2" xfId="4" xr:uid="{00000000-0005-0000-0000-000001000000}"/>
    <cellStyle name="20 % – Zvýraznění3 2" xfId="5" xr:uid="{00000000-0005-0000-0000-000002000000}"/>
    <cellStyle name="20 % – Zvýraznění4 2" xfId="6" xr:uid="{00000000-0005-0000-0000-000003000000}"/>
    <cellStyle name="20 % – Zvýraznění5 2" xfId="7" xr:uid="{00000000-0005-0000-0000-000004000000}"/>
    <cellStyle name="20 % – Zvýraznění6 2" xfId="8" xr:uid="{00000000-0005-0000-0000-000005000000}"/>
    <cellStyle name="40 % – Zvýraznění1 2" xfId="9" xr:uid="{00000000-0005-0000-0000-000006000000}"/>
    <cellStyle name="40 % – Zvýraznění2 2" xfId="10" xr:uid="{00000000-0005-0000-0000-000007000000}"/>
    <cellStyle name="40 % – Zvýraznění3 2" xfId="11" xr:uid="{00000000-0005-0000-0000-000008000000}"/>
    <cellStyle name="40 % – Zvýraznění4 2" xfId="12" xr:uid="{00000000-0005-0000-0000-000009000000}"/>
    <cellStyle name="40 % – Zvýraznění5 2" xfId="13" xr:uid="{00000000-0005-0000-0000-00000A000000}"/>
    <cellStyle name="40 % – Zvýraznění6 2" xfId="14" xr:uid="{00000000-0005-0000-0000-00000B000000}"/>
    <cellStyle name="60 % – Zvýraznění1 2" xfId="15" xr:uid="{00000000-0005-0000-0000-00000C000000}"/>
    <cellStyle name="60 % – Zvýraznění2 2" xfId="16" xr:uid="{00000000-0005-0000-0000-00000D000000}"/>
    <cellStyle name="60 % – Zvýraznění3 2" xfId="17" xr:uid="{00000000-0005-0000-0000-00000E000000}"/>
    <cellStyle name="60 % – Zvýraznění4 2" xfId="18" xr:uid="{00000000-0005-0000-0000-00000F000000}"/>
    <cellStyle name="60 % – Zvýraznění5 2" xfId="19" xr:uid="{00000000-0005-0000-0000-000010000000}"/>
    <cellStyle name="60 % – Zvýraznění6 2" xfId="20" xr:uid="{00000000-0005-0000-0000-000011000000}"/>
    <cellStyle name="Celkem 2" xfId="21" xr:uid="{00000000-0005-0000-0000-000012000000}"/>
    <cellStyle name="Chybně 2" xfId="22" xr:uid="{00000000-0005-0000-0000-000013000000}"/>
    <cellStyle name="Kontrolní buňka 2" xfId="23" xr:uid="{00000000-0005-0000-0000-000014000000}"/>
    <cellStyle name="Nadpis 1 2" xfId="24" xr:uid="{00000000-0005-0000-0000-000015000000}"/>
    <cellStyle name="Nadpis 2 2" xfId="25" xr:uid="{00000000-0005-0000-0000-000016000000}"/>
    <cellStyle name="Nadpis 3 2" xfId="26" xr:uid="{00000000-0005-0000-0000-000017000000}"/>
    <cellStyle name="Nadpis 4 2" xfId="27" xr:uid="{00000000-0005-0000-0000-000018000000}"/>
    <cellStyle name="Název 2" xfId="28" xr:uid="{00000000-0005-0000-0000-000019000000}"/>
    <cellStyle name="Neutrální 2" xfId="29" xr:uid="{00000000-0005-0000-0000-00001A000000}"/>
    <cellStyle name="Normální" xfId="0" builtinId="0"/>
    <cellStyle name="Normální 2" xfId="1" xr:uid="{00000000-0005-0000-0000-00001C000000}"/>
    <cellStyle name="normální 2 2" xfId="2" xr:uid="{00000000-0005-0000-0000-00001D000000}"/>
    <cellStyle name="normální_Hager2002a-hlp" xfId="45" xr:uid="{00000000-0005-0000-0000-00001E000000}"/>
    <cellStyle name="normální_SPECIFIK" xfId="44" xr:uid="{00000000-0005-0000-0000-00001F000000}"/>
    <cellStyle name="Poznámka 2" xfId="30" xr:uid="{00000000-0005-0000-0000-000020000000}"/>
    <cellStyle name="Propojená buňka 2" xfId="31" xr:uid="{00000000-0005-0000-0000-000021000000}"/>
    <cellStyle name="Správně 2" xfId="32" xr:uid="{00000000-0005-0000-0000-000022000000}"/>
    <cellStyle name="Text upozornění 2" xfId="33" xr:uid="{00000000-0005-0000-0000-000023000000}"/>
    <cellStyle name="Vstup 2" xfId="34" xr:uid="{00000000-0005-0000-0000-000024000000}"/>
    <cellStyle name="Výpočet 2" xfId="35" xr:uid="{00000000-0005-0000-0000-000025000000}"/>
    <cellStyle name="Výstup 2" xfId="36" xr:uid="{00000000-0005-0000-0000-000026000000}"/>
    <cellStyle name="Vysvětlující text 2" xfId="37" xr:uid="{00000000-0005-0000-0000-000027000000}"/>
    <cellStyle name="Zvýraznění 1 2" xfId="38" xr:uid="{00000000-0005-0000-0000-000028000000}"/>
    <cellStyle name="Zvýraznění 2 2" xfId="39" xr:uid="{00000000-0005-0000-0000-000029000000}"/>
    <cellStyle name="Zvýraznění 3 2" xfId="40" xr:uid="{00000000-0005-0000-0000-00002A000000}"/>
    <cellStyle name="Zvýraznění 4 2" xfId="41" xr:uid="{00000000-0005-0000-0000-00002B000000}"/>
    <cellStyle name="Zvýraznění 5 2" xfId="42" xr:uid="{00000000-0005-0000-0000-00002C000000}"/>
    <cellStyle name="Zvýraznění 6 2" xfId="43" xr:uid="{00000000-0005-0000-0000-00002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00"/>
  <sheetViews>
    <sheetView tabSelected="1" workbookViewId="0"/>
  </sheetViews>
  <sheetFormatPr defaultRowHeight="12.75" x14ac:dyDescent="0.2"/>
  <cols>
    <col min="1" max="1" width="26.83203125" customWidth="1"/>
    <col min="2" max="3" width="13.83203125" customWidth="1"/>
    <col min="4" max="4" width="6.83203125" customWidth="1"/>
    <col min="5" max="5" width="8.83203125" customWidth="1"/>
    <col min="6" max="6" width="4.83203125" customWidth="1"/>
    <col min="7" max="8" width="11.83203125" customWidth="1"/>
    <col min="9" max="9" width="13.83203125" customWidth="1"/>
    <col min="10" max="10" width="13.83203125" style="4" customWidth="1"/>
    <col min="11" max="11" width="12.83203125" customWidth="1"/>
    <col min="12" max="12" width="9" style="4" customWidth="1"/>
    <col min="13" max="14" width="12.83203125" customWidth="1"/>
  </cols>
  <sheetData>
    <row r="1" spans="1:9" ht="25.5" x14ac:dyDescent="0.35">
      <c r="B1" s="2" t="s">
        <v>201</v>
      </c>
    </row>
    <row r="2" spans="1:9" x14ac:dyDescent="0.2">
      <c r="A2" t="s">
        <v>0</v>
      </c>
    </row>
    <row r="4" spans="1:9" x14ac:dyDescent="0.2">
      <c r="A4" s="30" t="s">
        <v>1</v>
      </c>
    </row>
    <row r="5" spans="1:9" x14ac:dyDescent="0.2">
      <c r="A5" t="s">
        <v>2</v>
      </c>
      <c r="I5" s="3">
        <f>'R31'!J21</f>
        <v>0</v>
      </c>
    </row>
    <row r="6" spans="1:9" x14ac:dyDescent="0.2">
      <c r="A6" t="s">
        <v>63</v>
      </c>
      <c r="I6" s="3">
        <f>0.05*I5</f>
        <v>0</v>
      </c>
    </row>
    <row r="8" spans="1:9" x14ac:dyDescent="0.2">
      <c r="A8" t="s">
        <v>3</v>
      </c>
      <c r="I8" s="3">
        <f>J73+J90</f>
        <v>0</v>
      </c>
    </row>
    <row r="9" spans="1:9" x14ac:dyDescent="0.2">
      <c r="A9" t="s">
        <v>4</v>
      </c>
      <c r="E9">
        <v>16</v>
      </c>
      <c r="F9" t="s">
        <v>5</v>
      </c>
      <c r="G9" s="37"/>
      <c r="I9" s="3">
        <f>G9*E9</f>
        <v>0</v>
      </c>
    </row>
    <row r="10" spans="1:9" x14ac:dyDescent="0.2">
      <c r="A10" t="s">
        <v>6</v>
      </c>
      <c r="I10" s="3">
        <f>I89</f>
        <v>0</v>
      </c>
    </row>
    <row r="11" spans="1:9" x14ac:dyDescent="0.2">
      <c r="A11" t="s">
        <v>7</v>
      </c>
      <c r="I11" s="3">
        <f>I72</f>
        <v>0</v>
      </c>
    </row>
    <row r="12" spans="1:9" x14ac:dyDescent="0.2">
      <c r="A12" t="s">
        <v>64</v>
      </c>
      <c r="I12" s="3">
        <f>0.05*I10</f>
        <v>0</v>
      </c>
    </row>
    <row r="13" spans="1:9" x14ac:dyDescent="0.2">
      <c r="A13" t="s">
        <v>67</v>
      </c>
      <c r="I13" s="3">
        <f>I10+I11+I12</f>
        <v>0</v>
      </c>
    </row>
    <row r="14" spans="1:9" x14ac:dyDescent="0.2">
      <c r="A14" t="s">
        <v>65</v>
      </c>
      <c r="I14" s="3">
        <f>0.03*I13</f>
        <v>0</v>
      </c>
    </row>
    <row r="15" spans="1:9" x14ac:dyDescent="0.2">
      <c r="A15" t="s">
        <v>66</v>
      </c>
      <c r="I15" s="3">
        <f>I8+I9+I13+I14</f>
        <v>0</v>
      </c>
    </row>
    <row r="16" spans="1:9" x14ac:dyDescent="0.2">
      <c r="A16" t="s">
        <v>62</v>
      </c>
      <c r="I16" s="3">
        <f>0.06*I15</f>
        <v>0</v>
      </c>
    </row>
    <row r="17" spans="1:9" x14ac:dyDescent="0.2">
      <c r="I17" s="3"/>
    </row>
    <row r="18" spans="1:9" x14ac:dyDescent="0.2">
      <c r="A18" t="s">
        <v>8</v>
      </c>
      <c r="I18" s="3"/>
    </row>
    <row r="19" spans="1:9" x14ac:dyDescent="0.2">
      <c r="A19" t="s">
        <v>9</v>
      </c>
      <c r="E19">
        <v>4</v>
      </c>
      <c r="F19" t="s">
        <v>5</v>
      </c>
      <c r="G19" s="37"/>
      <c r="I19" s="3">
        <f>G19*E19</f>
        <v>0</v>
      </c>
    </row>
    <row r="20" spans="1:9" x14ac:dyDescent="0.2">
      <c r="A20" t="s">
        <v>168</v>
      </c>
      <c r="E20">
        <v>8</v>
      </c>
      <c r="F20" t="s">
        <v>5</v>
      </c>
      <c r="G20" s="37"/>
      <c r="I20" s="3">
        <f>G20*E20</f>
        <v>0</v>
      </c>
    </row>
    <row r="21" spans="1:9" x14ac:dyDescent="0.2">
      <c r="A21" t="s">
        <v>166</v>
      </c>
      <c r="E21">
        <v>8</v>
      </c>
      <c r="F21" t="s">
        <v>5</v>
      </c>
      <c r="G21" s="37"/>
      <c r="I21" s="3">
        <f>G21*E21</f>
        <v>0</v>
      </c>
    </row>
    <row r="22" spans="1:9" x14ac:dyDescent="0.2">
      <c r="A22" t="s">
        <v>61</v>
      </c>
      <c r="E22">
        <v>4</v>
      </c>
      <c r="F22" t="s">
        <v>5</v>
      </c>
      <c r="G22" s="37"/>
      <c r="I22" s="3">
        <f>G22*E22</f>
        <v>0</v>
      </c>
    </row>
    <row r="23" spans="1:9" x14ac:dyDescent="0.2">
      <c r="A23" s="31" t="s">
        <v>20</v>
      </c>
      <c r="B23" s="31"/>
      <c r="C23" s="31"/>
      <c r="D23" s="31"/>
      <c r="E23" s="31"/>
      <c r="F23" s="31"/>
      <c r="G23" s="31"/>
      <c r="H23" s="31"/>
      <c r="I23" s="32">
        <f>SUM(I19:I22)</f>
        <v>0</v>
      </c>
    </row>
    <row r="24" spans="1:9" x14ac:dyDescent="0.2">
      <c r="I24" s="3"/>
    </row>
    <row r="25" spans="1:9" x14ac:dyDescent="0.2">
      <c r="A25" s="1" t="s">
        <v>72</v>
      </c>
      <c r="B25" s="1"/>
      <c r="C25" s="1"/>
      <c r="D25" s="1"/>
      <c r="E25" s="1"/>
      <c r="F25" s="1"/>
      <c r="G25" s="1"/>
      <c r="H25" s="1"/>
      <c r="I25" s="5">
        <f>I5+I6+I15+I16+I23</f>
        <v>0</v>
      </c>
    </row>
    <row r="26" spans="1:9" x14ac:dyDescent="0.2">
      <c r="A26" s="1"/>
      <c r="B26" s="1"/>
      <c r="C26" s="1"/>
      <c r="D26" s="1"/>
      <c r="E26" s="1"/>
      <c r="F26" s="1"/>
      <c r="G26" s="1"/>
      <c r="H26" s="1"/>
      <c r="I26" s="5"/>
    </row>
    <row r="27" spans="1:9" x14ac:dyDescent="0.2">
      <c r="A27" s="30" t="s">
        <v>70</v>
      </c>
      <c r="I27" s="3"/>
    </row>
    <row r="28" spans="1:9" x14ac:dyDescent="0.2">
      <c r="A28" t="s">
        <v>14</v>
      </c>
      <c r="E28">
        <v>16</v>
      </c>
      <c r="F28" t="s">
        <v>5</v>
      </c>
      <c r="G28" s="37"/>
      <c r="I28" s="3">
        <f>G28*E28</f>
        <v>0</v>
      </c>
    </row>
    <row r="29" spans="1:9" x14ac:dyDescent="0.2">
      <c r="A29" t="s">
        <v>15</v>
      </c>
      <c r="E29">
        <v>8</v>
      </c>
      <c r="F29" t="s">
        <v>5</v>
      </c>
      <c r="G29" s="37"/>
      <c r="I29" s="3">
        <f>G29*E29</f>
        <v>0</v>
      </c>
    </row>
    <row r="30" spans="1:9" x14ac:dyDescent="0.2">
      <c r="A30" t="s">
        <v>60</v>
      </c>
      <c r="E30">
        <v>8</v>
      </c>
      <c r="F30" t="s">
        <v>5</v>
      </c>
      <c r="G30" s="37"/>
      <c r="I30" s="3">
        <f>G30*E30</f>
        <v>0</v>
      </c>
    </row>
    <row r="31" spans="1:9" x14ac:dyDescent="0.2">
      <c r="A31" s="1" t="s">
        <v>69</v>
      </c>
      <c r="B31" s="1"/>
      <c r="C31" s="1"/>
      <c r="D31" s="1"/>
      <c r="E31" s="1"/>
      <c r="F31" s="1"/>
      <c r="G31" s="1"/>
      <c r="H31" s="1"/>
      <c r="I31" s="33">
        <f>SUM(I28:I30)</f>
        <v>0</v>
      </c>
    </row>
    <row r="32" spans="1:9" x14ac:dyDescent="0.2">
      <c r="A32" s="1"/>
      <c r="B32" s="1"/>
      <c r="C32" s="1"/>
      <c r="D32" s="1"/>
      <c r="E32" s="1"/>
      <c r="F32" s="1"/>
      <c r="G32" s="1"/>
      <c r="H32" s="1"/>
      <c r="I32" s="5"/>
    </row>
    <row r="33" spans="1:19" ht="13.5" thickBot="1" x14ac:dyDescent="0.25">
      <c r="A33" s="28" t="s">
        <v>71</v>
      </c>
      <c r="B33" s="28"/>
      <c r="C33" s="28"/>
      <c r="D33" s="28"/>
      <c r="E33" s="28"/>
      <c r="F33" s="28"/>
      <c r="G33" s="28"/>
      <c r="H33" s="28"/>
      <c r="I33" s="29">
        <f>I31+I25</f>
        <v>0</v>
      </c>
    </row>
    <row r="34" spans="1:19" ht="13.5" thickTop="1" x14ac:dyDescent="0.2">
      <c r="A34" s="1" t="s">
        <v>30</v>
      </c>
    </row>
    <row r="35" spans="1:19" s="7" customFormat="1" x14ac:dyDescent="0.2">
      <c r="A35" s="6" t="s">
        <v>27</v>
      </c>
      <c r="E35" s="16" t="s">
        <v>28</v>
      </c>
      <c r="F35" s="6" t="s">
        <v>10</v>
      </c>
      <c r="G35" s="8" t="s">
        <v>23</v>
      </c>
      <c r="H35" s="8" t="s">
        <v>24</v>
      </c>
      <c r="I35" s="8" t="s">
        <v>25</v>
      </c>
      <c r="J35" s="8" t="s">
        <v>26</v>
      </c>
      <c r="K35" s="6" t="s">
        <v>12</v>
      </c>
      <c r="L35" s="14" t="s">
        <v>68</v>
      </c>
      <c r="M35" s="7" t="str">
        <f>CONCATENATE(A35," ",B35," ",C35)</f>
        <v xml:space="preserve">Nazev  </v>
      </c>
      <c r="N35" s="19" t="e">
        <f>G35+H35</f>
        <v>#VALUE!</v>
      </c>
    </row>
    <row r="36" spans="1:19" s="7" customFormat="1" x14ac:dyDescent="0.2">
      <c r="A36" s="6" t="s">
        <v>116</v>
      </c>
      <c r="B36" s="7" t="s">
        <v>177</v>
      </c>
      <c r="D36" s="6"/>
      <c r="E36" s="7">
        <v>1</v>
      </c>
      <c r="F36" s="6" t="s">
        <v>11</v>
      </c>
      <c r="G36" s="38"/>
      <c r="H36" s="38"/>
      <c r="I36" s="8">
        <f>G36*E36</f>
        <v>0</v>
      </c>
      <c r="J36" s="8">
        <f>H36*E36</f>
        <v>0</v>
      </c>
      <c r="K36" s="6" t="s">
        <v>117</v>
      </c>
      <c r="L36" s="14"/>
    </row>
    <row r="37" spans="1:19" s="7" customFormat="1" x14ac:dyDescent="0.2">
      <c r="A37" s="6" t="s">
        <v>178</v>
      </c>
      <c r="B37" s="6" t="s">
        <v>36</v>
      </c>
      <c r="C37" s="14" t="s">
        <v>18</v>
      </c>
      <c r="D37" s="6"/>
      <c r="E37" s="7">
        <v>9</v>
      </c>
      <c r="F37" s="6" t="s">
        <v>11</v>
      </c>
      <c r="G37" s="38"/>
      <c r="H37" s="38"/>
      <c r="I37" s="8">
        <f t="shared" ref="I37:I39" si="0">G37*E37</f>
        <v>0</v>
      </c>
      <c r="J37" s="8">
        <f t="shared" ref="J37:J39" si="1">H37*E37</f>
        <v>0</v>
      </c>
      <c r="K37" s="6" t="s">
        <v>37</v>
      </c>
      <c r="L37" s="14" t="s">
        <v>118</v>
      </c>
      <c r="M37" s="11"/>
      <c r="N37" s="19"/>
      <c r="O37" s="9"/>
      <c r="P37" s="10"/>
      <c r="Q37" s="10"/>
      <c r="S37" s="8"/>
    </row>
    <row r="38" spans="1:19" s="7" customFormat="1" x14ac:dyDescent="0.2">
      <c r="A38" s="6" t="s">
        <v>178</v>
      </c>
      <c r="B38" s="6" t="s">
        <v>35</v>
      </c>
      <c r="C38" s="14" t="s">
        <v>18</v>
      </c>
      <c r="D38" s="6"/>
      <c r="E38" s="7">
        <v>8</v>
      </c>
      <c r="F38" s="6" t="s">
        <v>11</v>
      </c>
      <c r="G38" s="38"/>
      <c r="H38" s="38"/>
      <c r="I38" s="8">
        <f t="shared" si="0"/>
        <v>0</v>
      </c>
      <c r="J38" s="8">
        <f t="shared" si="1"/>
        <v>0</v>
      </c>
      <c r="K38" s="6" t="s">
        <v>37</v>
      </c>
      <c r="L38" s="14" t="s">
        <v>118</v>
      </c>
      <c r="M38" s="11"/>
      <c r="N38" s="9"/>
      <c r="O38" s="9"/>
      <c r="P38" s="10"/>
      <c r="Q38" s="10"/>
      <c r="S38" s="8"/>
    </row>
    <row r="39" spans="1:19" s="7" customFormat="1" x14ac:dyDescent="0.2">
      <c r="A39" s="6" t="s">
        <v>179</v>
      </c>
      <c r="B39" s="6" t="s">
        <v>119</v>
      </c>
      <c r="C39" s="14" t="s">
        <v>18</v>
      </c>
      <c r="D39" s="6"/>
      <c r="E39" s="7">
        <v>13</v>
      </c>
      <c r="F39" s="6" t="s">
        <v>11</v>
      </c>
      <c r="G39" s="38"/>
      <c r="H39" s="38"/>
      <c r="I39" s="8">
        <f t="shared" si="0"/>
        <v>0</v>
      </c>
      <c r="J39" s="8">
        <f t="shared" si="1"/>
        <v>0</v>
      </c>
      <c r="K39" s="6" t="s">
        <v>120</v>
      </c>
      <c r="L39" s="14" t="s">
        <v>118</v>
      </c>
      <c r="N39" s="9"/>
      <c r="O39" s="9"/>
    </row>
    <row r="40" spans="1:19" s="7" customFormat="1" x14ac:dyDescent="0.2">
      <c r="A40" s="6" t="s">
        <v>180</v>
      </c>
      <c r="B40" s="6" t="s">
        <v>42</v>
      </c>
      <c r="C40" s="14" t="s">
        <v>121</v>
      </c>
      <c r="D40" s="6"/>
      <c r="E40" s="7">
        <v>6</v>
      </c>
      <c r="F40" s="6" t="s">
        <v>11</v>
      </c>
      <c r="G40" s="38"/>
      <c r="H40" s="38"/>
      <c r="I40" s="8">
        <f t="shared" ref="I40:I48" si="2">G40*E40</f>
        <v>0</v>
      </c>
      <c r="J40" s="8">
        <f t="shared" ref="J40:J48" si="3">H40*E40</f>
        <v>0</v>
      </c>
      <c r="K40" s="6" t="s">
        <v>122</v>
      </c>
      <c r="L40" s="14" t="s">
        <v>123</v>
      </c>
      <c r="M40" s="11"/>
      <c r="N40" s="9"/>
      <c r="O40" s="9"/>
      <c r="S40" s="8"/>
    </row>
    <row r="41" spans="1:19" s="7" customFormat="1" x14ac:dyDescent="0.2">
      <c r="A41" s="6" t="s">
        <v>181</v>
      </c>
      <c r="B41" s="6" t="s">
        <v>38</v>
      </c>
      <c r="C41" s="14" t="s">
        <v>18</v>
      </c>
      <c r="D41" s="6"/>
      <c r="E41" s="7">
        <v>37</v>
      </c>
      <c r="F41" s="6" t="s">
        <v>11</v>
      </c>
      <c r="G41" s="38"/>
      <c r="H41" s="38"/>
      <c r="I41" s="8">
        <f t="shared" si="2"/>
        <v>0</v>
      </c>
      <c r="J41" s="8">
        <f t="shared" si="3"/>
        <v>0</v>
      </c>
      <c r="K41" s="6" t="s">
        <v>39</v>
      </c>
      <c r="L41" s="14" t="s">
        <v>124</v>
      </c>
      <c r="M41" s="11"/>
      <c r="N41" s="9"/>
      <c r="O41" s="9"/>
      <c r="S41" s="8"/>
    </row>
    <row r="42" spans="1:19" s="7" customFormat="1" x14ac:dyDescent="0.2">
      <c r="A42" s="6" t="s">
        <v>182</v>
      </c>
      <c r="B42" s="6" t="s">
        <v>125</v>
      </c>
      <c r="C42" s="14" t="s">
        <v>18</v>
      </c>
      <c r="D42" s="6"/>
      <c r="E42" s="7">
        <v>8</v>
      </c>
      <c r="F42" s="6" t="s">
        <v>11</v>
      </c>
      <c r="G42" s="38"/>
      <c r="H42" s="38"/>
      <c r="I42" s="8">
        <f t="shared" si="2"/>
        <v>0</v>
      </c>
      <c r="J42" s="8">
        <f t="shared" si="3"/>
        <v>0</v>
      </c>
      <c r="K42" s="6" t="s">
        <v>39</v>
      </c>
      <c r="L42" s="14" t="s">
        <v>126</v>
      </c>
      <c r="M42" s="11"/>
      <c r="N42" s="9"/>
      <c r="O42" s="9"/>
      <c r="S42" s="8"/>
    </row>
    <row r="43" spans="1:19" s="7" customFormat="1" x14ac:dyDescent="0.2">
      <c r="A43" s="6" t="s">
        <v>183</v>
      </c>
      <c r="B43" s="6" t="s">
        <v>127</v>
      </c>
      <c r="C43" s="14" t="s">
        <v>128</v>
      </c>
      <c r="D43" s="6"/>
      <c r="E43" s="7">
        <v>12</v>
      </c>
      <c r="F43" s="6" t="s">
        <v>11</v>
      </c>
      <c r="G43" s="38"/>
      <c r="H43" s="38"/>
      <c r="I43" s="8">
        <f t="shared" si="2"/>
        <v>0</v>
      </c>
      <c r="J43" s="8">
        <f t="shared" si="3"/>
        <v>0</v>
      </c>
      <c r="K43" s="6" t="s">
        <v>39</v>
      </c>
      <c r="L43" s="14" t="s">
        <v>129</v>
      </c>
      <c r="N43" s="9"/>
      <c r="O43" s="9"/>
    </row>
    <row r="44" spans="1:19" s="7" customFormat="1" x14ac:dyDescent="0.2">
      <c r="A44" s="6" t="s">
        <v>133</v>
      </c>
      <c r="B44" s="6"/>
      <c r="C44" s="6"/>
      <c r="D44" s="6"/>
      <c r="E44" s="7">
        <v>93</v>
      </c>
      <c r="F44" s="6" t="s">
        <v>11</v>
      </c>
      <c r="G44" s="38"/>
      <c r="H44" s="38"/>
      <c r="I44" s="8">
        <f t="shared" si="2"/>
        <v>0</v>
      </c>
      <c r="J44" s="8">
        <f t="shared" si="3"/>
        <v>0</v>
      </c>
      <c r="K44" s="6" t="s">
        <v>40</v>
      </c>
      <c r="L44" s="14" t="s">
        <v>134</v>
      </c>
      <c r="N44" s="9"/>
      <c r="O44" s="9"/>
    </row>
    <row r="45" spans="1:19" s="7" customFormat="1" x14ac:dyDescent="0.2">
      <c r="A45" s="6" t="s">
        <v>135</v>
      </c>
      <c r="B45" s="6"/>
      <c r="C45" s="6"/>
      <c r="D45" s="6"/>
      <c r="E45" s="7">
        <v>20</v>
      </c>
      <c r="F45" s="6" t="s">
        <v>11</v>
      </c>
      <c r="G45" s="38"/>
      <c r="H45" s="38"/>
      <c r="I45" s="8">
        <f t="shared" si="2"/>
        <v>0</v>
      </c>
      <c r="J45" s="8">
        <f t="shared" si="3"/>
        <v>0</v>
      </c>
      <c r="K45" s="6" t="s">
        <v>136</v>
      </c>
      <c r="L45" s="14" t="s">
        <v>137</v>
      </c>
      <c r="N45" s="9"/>
      <c r="O45" s="9"/>
    </row>
    <row r="46" spans="1:19" s="7" customFormat="1" x14ac:dyDescent="0.2">
      <c r="A46" s="6" t="s">
        <v>138</v>
      </c>
      <c r="B46" s="6"/>
      <c r="C46" s="6"/>
      <c r="D46" s="6"/>
      <c r="E46" s="7">
        <v>63</v>
      </c>
      <c r="F46" s="6" t="s">
        <v>11</v>
      </c>
      <c r="G46" s="38"/>
      <c r="H46" s="38"/>
      <c r="I46" s="8">
        <f t="shared" si="2"/>
        <v>0</v>
      </c>
      <c r="J46" s="8">
        <f t="shared" si="3"/>
        <v>0</v>
      </c>
      <c r="K46" s="6" t="s">
        <v>41</v>
      </c>
      <c r="L46" s="14" t="s">
        <v>139</v>
      </c>
      <c r="N46" s="9"/>
      <c r="O46" s="9"/>
    </row>
    <row r="47" spans="1:19" s="7" customFormat="1" x14ac:dyDescent="0.2">
      <c r="A47" s="6" t="s">
        <v>56</v>
      </c>
      <c r="B47" s="6"/>
      <c r="C47" s="7" t="s">
        <v>144</v>
      </c>
      <c r="D47" s="6"/>
      <c r="E47" s="7">
        <v>50</v>
      </c>
      <c r="F47" s="6" t="s">
        <v>11</v>
      </c>
      <c r="G47" s="38"/>
      <c r="H47" s="38"/>
      <c r="I47" s="8">
        <f t="shared" si="2"/>
        <v>0</v>
      </c>
      <c r="J47" s="8">
        <f t="shared" si="3"/>
        <v>0</v>
      </c>
      <c r="K47" s="6" t="s">
        <v>145</v>
      </c>
      <c r="L47" s="14" t="s">
        <v>146</v>
      </c>
      <c r="N47" s="9"/>
      <c r="O47" s="9"/>
    </row>
    <row r="48" spans="1:19" s="7" customFormat="1" x14ac:dyDescent="0.2">
      <c r="A48" s="7" t="s">
        <v>57</v>
      </c>
      <c r="B48" s="7" t="s">
        <v>58</v>
      </c>
      <c r="C48" s="7" t="s">
        <v>59</v>
      </c>
      <c r="E48" s="7">
        <v>90</v>
      </c>
      <c r="F48" s="7" t="s">
        <v>11</v>
      </c>
      <c r="G48" s="38"/>
      <c r="H48" s="38"/>
      <c r="I48" s="8">
        <f t="shared" si="2"/>
        <v>0</v>
      </c>
      <c r="J48" s="8">
        <f t="shared" si="3"/>
        <v>0</v>
      </c>
      <c r="L48" s="22" t="s">
        <v>147</v>
      </c>
      <c r="N48" s="9"/>
      <c r="O48" s="9"/>
    </row>
    <row r="49" spans="1:19" s="7" customFormat="1" x14ac:dyDescent="0.2">
      <c r="A49" s="34" t="s">
        <v>184</v>
      </c>
      <c r="B49" s="35" t="s">
        <v>152</v>
      </c>
      <c r="C49" s="36" t="s">
        <v>153</v>
      </c>
      <c r="D49" s="34"/>
      <c r="E49" s="36">
        <v>12</v>
      </c>
      <c r="F49" s="35" t="s">
        <v>11</v>
      </c>
      <c r="G49" s="39"/>
      <c r="H49" s="38"/>
      <c r="I49" s="8">
        <f t="shared" ref="I49:I53" si="4">G49*E49</f>
        <v>0</v>
      </c>
      <c r="J49" s="8">
        <f t="shared" ref="J49:J53" si="5">H49*E49</f>
        <v>0</v>
      </c>
      <c r="K49" s="6">
        <v>210020302</v>
      </c>
      <c r="L49" s="14" t="s">
        <v>154</v>
      </c>
      <c r="N49" s="9"/>
      <c r="O49" s="9"/>
    </row>
    <row r="50" spans="1:19" s="7" customFormat="1" x14ac:dyDescent="0.2">
      <c r="A50" s="34" t="s">
        <v>185</v>
      </c>
      <c r="B50" s="35" t="s">
        <v>152</v>
      </c>
      <c r="C50" s="36" t="s">
        <v>153</v>
      </c>
      <c r="D50" s="34"/>
      <c r="E50" s="36">
        <v>10</v>
      </c>
      <c r="F50" s="35" t="s">
        <v>11</v>
      </c>
      <c r="G50" s="39"/>
      <c r="H50" s="38"/>
      <c r="I50" s="8">
        <f t="shared" si="4"/>
        <v>0</v>
      </c>
      <c r="J50" s="8">
        <f t="shared" si="5"/>
        <v>0</v>
      </c>
      <c r="K50" s="6">
        <v>210020304</v>
      </c>
      <c r="L50" s="14" t="s">
        <v>154</v>
      </c>
      <c r="N50" s="9"/>
      <c r="O50" s="9"/>
    </row>
    <row r="51" spans="1:19" s="7" customFormat="1" x14ac:dyDescent="0.2">
      <c r="A51" s="6" t="s">
        <v>160</v>
      </c>
      <c r="B51" s="6"/>
      <c r="C51" s="22"/>
      <c r="D51" s="6"/>
      <c r="E51" s="12">
        <v>6</v>
      </c>
      <c r="F51" s="6" t="s">
        <v>11</v>
      </c>
      <c r="G51" s="38"/>
      <c r="H51" s="38"/>
      <c r="I51" s="8">
        <f t="shared" si="4"/>
        <v>0</v>
      </c>
      <c r="J51" s="8">
        <f t="shared" si="5"/>
        <v>0</v>
      </c>
      <c r="L51" s="22"/>
      <c r="N51" s="9"/>
      <c r="O51" s="9"/>
    </row>
    <row r="52" spans="1:19" s="7" customFormat="1" x14ac:dyDescent="0.2">
      <c r="A52" s="6" t="s">
        <v>161</v>
      </c>
      <c r="B52" s="6"/>
      <c r="C52" s="22"/>
      <c r="D52" s="6"/>
      <c r="E52" s="12">
        <v>6</v>
      </c>
      <c r="F52" s="6" t="s">
        <v>11</v>
      </c>
      <c r="G52" s="38"/>
      <c r="H52" s="38"/>
      <c r="I52" s="8">
        <f t="shared" si="4"/>
        <v>0</v>
      </c>
      <c r="J52" s="8">
        <f t="shared" si="5"/>
        <v>0</v>
      </c>
      <c r="L52" s="22" t="s">
        <v>162</v>
      </c>
      <c r="N52" s="9"/>
      <c r="O52" s="9"/>
    </row>
    <row r="53" spans="1:19" s="7" customFormat="1" x14ac:dyDescent="0.2">
      <c r="A53" s="6" t="s">
        <v>186</v>
      </c>
      <c r="B53" s="6"/>
      <c r="C53" s="22"/>
      <c r="D53" s="6"/>
      <c r="E53" s="12">
        <v>6</v>
      </c>
      <c r="F53" s="6" t="s">
        <v>11</v>
      </c>
      <c r="G53" s="38"/>
      <c r="H53" s="38"/>
      <c r="I53" s="8">
        <f t="shared" si="4"/>
        <v>0</v>
      </c>
      <c r="J53" s="8">
        <f t="shared" si="5"/>
        <v>0</v>
      </c>
      <c r="L53" s="22" t="s">
        <v>163</v>
      </c>
      <c r="N53" s="9"/>
      <c r="O53" s="9"/>
    </row>
    <row r="54" spans="1:19" s="7" customFormat="1" x14ac:dyDescent="0.2">
      <c r="A54" s="6" t="s">
        <v>140</v>
      </c>
      <c r="B54" s="6"/>
      <c r="C54" s="7" t="s">
        <v>141</v>
      </c>
      <c r="D54" s="6"/>
      <c r="E54" s="7">
        <v>7</v>
      </c>
      <c r="F54" s="6" t="s">
        <v>11</v>
      </c>
      <c r="G54" s="38"/>
      <c r="H54" s="38"/>
      <c r="I54" s="8">
        <f>G54*E54</f>
        <v>0</v>
      </c>
      <c r="J54" s="8">
        <f>H54*E54</f>
        <v>0</v>
      </c>
      <c r="K54" s="6" t="s">
        <v>142</v>
      </c>
      <c r="L54" s="14" t="s">
        <v>143</v>
      </c>
      <c r="N54" s="9"/>
      <c r="O54" s="9"/>
    </row>
    <row r="55" spans="1:19" s="7" customFormat="1" x14ac:dyDescent="0.2">
      <c r="A55" s="6" t="s">
        <v>164</v>
      </c>
      <c r="C55" s="22" t="s">
        <v>165</v>
      </c>
      <c r="D55" s="6"/>
      <c r="E55" s="12">
        <v>6</v>
      </c>
      <c r="F55" s="6" t="s">
        <v>11</v>
      </c>
      <c r="G55" s="38"/>
      <c r="H55" s="38"/>
      <c r="I55" s="8">
        <f t="shared" ref="I55" si="6">G55*E55</f>
        <v>0</v>
      </c>
      <c r="J55" s="8">
        <f t="shared" ref="J55" si="7">H55*E55</f>
        <v>0</v>
      </c>
      <c r="K55" s="6"/>
      <c r="L55" s="27"/>
      <c r="M55" s="11"/>
      <c r="N55" s="9"/>
      <c r="O55" s="9"/>
      <c r="S55" s="8"/>
    </row>
    <row r="56" spans="1:19" s="7" customFormat="1" x14ac:dyDescent="0.2">
      <c r="A56" s="7" t="s">
        <v>187</v>
      </c>
      <c r="B56" s="7" t="s">
        <v>188</v>
      </c>
      <c r="E56" s="12">
        <v>1</v>
      </c>
      <c r="F56" s="6" t="s">
        <v>11</v>
      </c>
      <c r="G56" s="40"/>
      <c r="H56" s="38"/>
      <c r="I56" s="8">
        <f t="shared" ref="I56" si="8">G56*E56</f>
        <v>0</v>
      </c>
      <c r="J56" s="8">
        <f t="shared" ref="J56:J64" si="9">H56*E56</f>
        <v>0</v>
      </c>
      <c r="K56" s="6" t="s">
        <v>33</v>
      </c>
      <c r="L56" s="27"/>
      <c r="M56" s="11"/>
      <c r="N56" s="9"/>
      <c r="O56" s="9"/>
      <c r="S56" s="8"/>
    </row>
    <row r="57" spans="1:19" s="7" customFormat="1" x14ac:dyDescent="0.2">
      <c r="A57" s="20" t="s">
        <v>43</v>
      </c>
      <c r="B57" s="6"/>
      <c r="C57" s="6"/>
      <c r="D57" s="6"/>
      <c r="E57" s="17"/>
      <c r="F57" s="19"/>
      <c r="G57" s="8"/>
      <c r="H57" s="8"/>
      <c r="I57" s="8"/>
      <c r="J57" s="8"/>
      <c r="K57" s="6"/>
      <c r="L57" s="14"/>
      <c r="M57" s="11"/>
      <c r="N57" s="15"/>
    </row>
    <row r="58" spans="1:19" s="7" customFormat="1" x14ac:dyDescent="0.2">
      <c r="A58" s="7" t="s">
        <v>103</v>
      </c>
      <c r="B58" s="7" t="s">
        <v>155</v>
      </c>
      <c r="D58" s="6"/>
      <c r="E58" s="7">
        <v>4</v>
      </c>
      <c r="F58" s="6" t="s">
        <v>11</v>
      </c>
      <c r="G58" s="38"/>
      <c r="H58" s="38"/>
      <c r="I58" s="8">
        <f t="shared" ref="I58:I64" si="10">G58*E58</f>
        <v>0</v>
      </c>
      <c r="J58" s="8">
        <f t="shared" si="9"/>
        <v>0</v>
      </c>
      <c r="K58" s="6"/>
      <c r="L58" s="14" t="s">
        <v>109</v>
      </c>
      <c r="M58" s="11"/>
      <c r="N58" s="15"/>
    </row>
    <row r="59" spans="1:19" s="7" customFormat="1" x14ac:dyDescent="0.2">
      <c r="A59" s="7" t="s">
        <v>104</v>
      </c>
      <c r="B59" s="7" t="s">
        <v>156</v>
      </c>
      <c r="D59" s="6"/>
      <c r="E59" s="7">
        <v>11</v>
      </c>
      <c r="F59" s="6" t="s">
        <v>11</v>
      </c>
      <c r="G59" s="38"/>
      <c r="H59" s="38"/>
      <c r="I59" s="8">
        <f t="shared" si="10"/>
        <v>0</v>
      </c>
      <c r="J59" s="8">
        <f t="shared" si="9"/>
        <v>0</v>
      </c>
      <c r="K59" s="6"/>
      <c r="L59" s="14" t="s">
        <v>110</v>
      </c>
      <c r="M59" s="11"/>
      <c r="N59" s="15"/>
    </row>
    <row r="60" spans="1:19" s="7" customFormat="1" x14ac:dyDescent="0.2">
      <c r="A60" s="7" t="s">
        <v>105</v>
      </c>
      <c r="B60" s="7" t="s">
        <v>157</v>
      </c>
      <c r="D60" s="6"/>
      <c r="E60" s="7">
        <v>5</v>
      </c>
      <c r="F60" s="6" t="s">
        <v>11</v>
      </c>
      <c r="G60" s="38"/>
      <c r="H60" s="38"/>
      <c r="I60" s="8">
        <f t="shared" si="10"/>
        <v>0</v>
      </c>
      <c r="J60" s="8">
        <f t="shared" si="9"/>
        <v>0</v>
      </c>
      <c r="K60" s="6"/>
      <c r="L60" s="14" t="s">
        <v>111</v>
      </c>
      <c r="M60" s="11"/>
      <c r="N60" s="15"/>
    </row>
    <row r="61" spans="1:19" s="7" customFormat="1" x14ac:dyDescent="0.2">
      <c r="A61" s="7" t="s">
        <v>106</v>
      </c>
      <c r="B61" s="7" t="s">
        <v>158</v>
      </c>
      <c r="D61" s="6"/>
      <c r="E61" s="7">
        <v>6</v>
      </c>
      <c r="F61" s="6" t="s">
        <v>11</v>
      </c>
      <c r="G61" s="38"/>
      <c r="H61" s="38"/>
      <c r="I61" s="8">
        <f t="shared" si="10"/>
        <v>0</v>
      </c>
      <c r="J61" s="8">
        <f t="shared" si="9"/>
        <v>0</v>
      </c>
      <c r="K61" s="6"/>
      <c r="L61" s="14" t="s">
        <v>112</v>
      </c>
      <c r="M61" s="6"/>
      <c r="N61" s="9"/>
      <c r="O61" s="9"/>
    </row>
    <row r="62" spans="1:19" s="7" customFormat="1" x14ac:dyDescent="0.2">
      <c r="A62" s="7" t="s">
        <v>107</v>
      </c>
      <c r="B62" s="7" t="s">
        <v>159</v>
      </c>
      <c r="D62" s="6"/>
      <c r="E62" s="7">
        <v>13</v>
      </c>
      <c r="F62" s="6" t="s">
        <v>11</v>
      </c>
      <c r="G62" s="38"/>
      <c r="H62" s="38"/>
      <c r="I62" s="8">
        <f t="shared" si="10"/>
        <v>0</v>
      </c>
      <c r="J62" s="8">
        <f t="shared" si="9"/>
        <v>0</v>
      </c>
      <c r="K62" s="6"/>
      <c r="L62" s="14" t="s">
        <v>113</v>
      </c>
      <c r="M62" s="6"/>
      <c r="N62" s="9"/>
      <c r="O62" s="9"/>
    </row>
    <row r="63" spans="1:19" s="7" customFormat="1" x14ac:dyDescent="0.2">
      <c r="A63" s="7" t="s">
        <v>108</v>
      </c>
      <c r="B63" s="7" t="s">
        <v>176</v>
      </c>
      <c r="D63" s="6"/>
      <c r="E63" s="7">
        <v>6</v>
      </c>
      <c r="F63" s="6" t="s">
        <v>11</v>
      </c>
      <c r="G63" s="38"/>
      <c r="H63" s="38"/>
      <c r="I63" s="8">
        <f t="shared" si="10"/>
        <v>0</v>
      </c>
      <c r="J63" s="8">
        <f t="shared" si="9"/>
        <v>0</v>
      </c>
      <c r="K63" s="6"/>
      <c r="L63" s="14" t="s">
        <v>114</v>
      </c>
      <c r="M63" s="11"/>
      <c r="N63" s="9"/>
      <c r="O63" s="9"/>
    </row>
    <row r="64" spans="1:19" s="7" customFormat="1" x14ac:dyDescent="0.2">
      <c r="A64" s="7" t="s">
        <v>175</v>
      </c>
      <c r="B64" s="7" t="s">
        <v>169</v>
      </c>
      <c r="D64" s="6"/>
      <c r="E64" s="7">
        <v>2</v>
      </c>
      <c r="F64" s="6" t="s">
        <v>11</v>
      </c>
      <c r="G64" s="38"/>
      <c r="H64" s="38"/>
      <c r="I64" s="8">
        <f t="shared" si="10"/>
        <v>0</v>
      </c>
      <c r="J64" s="8">
        <f t="shared" si="9"/>
        <v>0</v>
      </c>
      <c r="K64" s="6"/>
      <c r="L64" s="14" t="s">
        <v>115</v>
      </c>
      <c r="M64" s="11"/>
      <c r="N64" s="9"/>
      <c r="O64" s="9"/>
      <c r="P64" s="10"/>
    </row>
    <row r="65" spans="1:19" s="7" customFormat="1" x14ac:dyDescent="0.2">
      <c r="A65" s="21" t="s">
        <v>167</v>
      </c>
      <c r="E65" s="18"/>
      <c r="F65" s="6"/>
      <c r="G65" s="8"/>
      <c r="H65" s="8"/>
      <c r="I65" s="8"/>
      <c r="J65" s="8"/>
      <c r="K65" s="6"/>
      <c r="L65" s="23"/>
      <c r="M65" s="11"/>
      <c r="N65" s="9"/>
      <c r="O65" s="9"/>
      <c r="P65" s="10"/>
      <c r="Q65" s="10"/>
      <c r="R65" s="10"/>
    </row>
    <row r="66" spans="1:19" s="7" customFormat="1" x14ac:dyDescent="0.2">
      <c r="A66" s="6" t="s">
        <v>89</v>
      </c>
      <c r="B66" s="6" t="s">
        <v>16</v>
      </c>
      <c r="C66" s="6" t="s">
        <v>34</v>
      </c>
      <c r="D66" s="6"/>
      <c r="E66" s="12">
        <v>1</v>
      </c>
      <c r="F66" s="6" t="s">
        <v>11</v>
      </c>
      <c r="G66" s="38"/>
      <c r="H66" s="38"/>
      <c r="I66" s="8">
        <f t="shared" ref="I66" si="11">G66*E66</f>
        <v>0</v>
      </c>
      <c r="J66" s="8">
        <f t="shared" ref="J66" si="12">H66*E66</f>
        <v>0</v>
      </c>
      <c r="K66" s="6" t="s">
        <v>32</v>
      </c>
      <c r="L66" s="14" t="s">
        <v>90</v>
      </c>
      <c r="M66" s="11"/>
      <c r="N66" s="13"/>
      <c r="O66" s="13"/>
    </row>
    <row r="67" spans="1:19" s="7" customFormat="1" x14ac:dyDescent="0.2">
      <c r="A67" s="6" t="s">
        <v>87</v>
      </c>
      <c r="B67" s="6" t="s">
        <v>189</v>
      </c>
      <c r="D67" s="6"/>
      <c r="E67" s="12">
        <v>1</v>
      </c>
      <c r="F67" s="6" t="s">
        <v>11</v>
      </c>
      <c r="G67" s="38"/>
      <c r="H67" s="38"/>
      <c r="I67" s="8">
        <f>G67*E67</f>
        <v>0</v>
      </c>
      <c r="J67" s="8">
        <f>H67*E67</f>
        <v>0</v>
      </c>
      <c r="K67" s="6" t="s">
        <v>32</v>
      </c>
      <c r="L67" s="14" t="s">
        <v>88</v>
      </c>
      <c r="M67" s="11"/>
      <c r="N67" s="13"/>
      <c r="O67" s="13"/>
    </row>
    <row r="68" spans="1:19" s="7" customFormat="1" x14ac:dyDescent="0.2">
      <c r="A68" s="6" t="s">
        <v>99</v>
      </c>
      <c r="B68" s="6" t="s">
        <v>190</v>
      </c>
      <c r="C68" s="6" t="s">
        <v>100</v>
      </c>
      <c r="D68" s="6"/>
      <c r="E68" s="12">
        <v>1</v>
      </c>
      <c r="F68" s="6" t="s">
        <v>11</v>
      </c>
      <c r="G68" s="38"/>
      <c r="H68" s="38"/>
      <c r="I68" s="8">
        <f>G68*E68</f>
        <v>0</v>
      </c>
      <c r="J68" s="8">
        <f>H68*E68</f>
        <v>0</v>
      </c>
      <c r="K68" s="6" t="s">
        <v>32</v>
      </c>
      <c r="L68" s="11"/>
      <c r="M68" s="11"/>
      <c r="N68" s="13"/>
      <c r="O68" s="13"/>
    </row>
    <row r="69" spans="1:19" s="7" customFormat="1" x14ac:dyDescent="0.2">
      <c r="A69" s="6" t="s">
        <v>101</v>
      </c>
      <c r="B69" s="6" t="s">
        <v>191</v>
      </c>
      <c r="D69" s="6"/>
      <c r="E69" s="12">
        <v>1</v>
      </c>
      <c r="F69" s="6" t="s">
        <v>11</v>
      </c>
      <c r="G69" s="38"/>
      <c r="H69" s="38"/>
      <c r="I69" s="8">
        <f>G69*E69</f>
        <v>0</v>
      </c>
      <c r="J69" s="8">
        <f>H69*E69</f>
        <v>0</v>
      </c>
      <c r="K69" s="6"/>
      <c r="L69" s="11"/>
      <c r="M69" s="11"/>
      <c r="N69" s="13"/>
      <c r="O69" s="13"/>
    </row>
    <row r="70" spans="1:19" s="7" customFormat="1" x14ac:dyDescent="0.2">
      <c r="A70" s="6" t="s">
        <v>50</v>
      </c>
      <c r="B70" s="6"/>
      <c r="C70" s="14" t="s">
        <v>51</v>
      </c>
      <c r="D70" s="6"/>
      <c r="E70" s="12">
        <v>2</v>
      </c>
      <c r="F70" s="6" t="s">
        <v>11</v>
      </c>
      <c r="G70" s="38"/>
      <c r="H70" s="38"/>
      <c r="I70" s="8">
        <f t="shared" ref="I70" si="13">G70*E70</f>
        <v>0</v>
      </c>
      <c r="J70" s="8">
        <f t="shared" ref="J70" si="14">H70*E70</f>
        <v>0</v>
      </c>
      <c r="K70" s="6">
        <v>210192571</v>
      </c>
      <c r="L70" s="14" t="s">
        <v>102</v>
      </c>
      <c r="M70" s="11"/>
      <c r="N70" s="13"/>
      <c r="O70" s="13"/>
    </row>
    <row r="71" spans="1:19" s="7" customFormat="1" x14ac:dyDescent="0.2">
      <c r="A71" s="6"/>
      <c r="B71" s="6"/>
      <c r="C71" s="6"/>
      <c r="D71" s="6"/>
      <c r="F71" s="6"/>
      <c r="G71" s="8"/>
      <c r="J71" s="8"/>
      <c r="K71" s="6"/>
      <c r="L71" s="22"/>
      <c r="M71" s="11"/>
      <c r="N71" s="9"/>
      <c r="O71" s="9"/>
    </row>
    <row r="72" spans="1:19" s="7" customFormat="1" x14ac:dyDescent="0.2">
      <c r="A72" s="1" t="s">
        <v>22</v>
      </c>
      <c r="B72" s="6"/>
      <c r="D72" s="6"/>
      <c r="F72" s="6"/>
      <c r="G72" s="8"/>
      <c r="H72" s="8"/>
      <c r="I72" s="5">
        <f>SUM(I36:I71)</f>
        <v>0</v>
      </c>
      <c r="K72" s="11"/>
      <c r="L72" s="22"/>
      <c r="N72" s="9"/>
      <c r="O72" s="9"/>
      <c r="P72" s="10"/>
      <c r="Q72" s="10"/>
      <c r="R72" s="10"/>
    </row>
    <row r="73" spans="1:19" x14ac:dyDescent="0.2">
      <c r="A73" s="1" t="s">
        <v>21</v>
      </c>
      <c r="B73" s="1"/>
      <c r="C73" s="1"/>
      <c r="D73" s="1"/>
      <c r="E73" s="1"/>
      <c r="F73" s="1"/>
      <c r="G73" s="1"/>
      <c r="H73" s="1"/>
      <c r="J73" s="5">
        <f>SUM(J36:J72)</f>
        <v>0</v>
      </c>
    </row>
    <row r="74" spans="1:19" x14ac:dyDescent="0.2">
      <c r="J74"/>
    </row>
    <row r="75" spans="1:19" x14ac:dyDescent="0.2">
      <c r="A75" s="1" t="s">
        <v>31</v>
      </c>
      <c r="J75"/>
    </row>
    <row r="76" spans="1:19" s="7" customFormat="1" x14ac:dyDescent="0.2">
      <c r="A76" s="6" t="s">
        <v>27</v>
      </c>
      <c r="E76" s="16" t="s">
        <v>28</v>
      </c>
      <c r="F76" s="6" t="s">
        <v>10</v>
      </c>
      <c r="G76" s="8" t="s">
        <v>23</v>
      </c>
      <c r="H76" s="8" t="s">
        <v>24</v>
      </c>
      <c r="I76" s="8" t="s">
        <v>25</v>
      </c>
      <c r="J76" s="8" t="s">
        <v>26</v>
      </c>
      <c r="K76" s="6" t="s">
        <v>12</v>
      </c>
      <c r="L76" s="14" t="s">
        <v>68</v>
      </c>
    </row>
    <row r="77" spans="1:19" s="7" customFormat="1" x14ac:dyDescent="0.2">
      <c r="A77" s="7" t="s">
        <v>192</v>
      </c>
      <c r="B77" s="6" t="s">
        <v>74</v>
      </c>
      <c r="C77" s="7" t="s">
        <v>73</v>
      </c>
      <c r="E77">
        <v>150</v>
      </c>
      <c r="F77" s="6" t="s">
        <v>13</v>
      </c>
      <c r="G77" s="38"/>
      <c r="H77" s="38"/>
      <c r="I77" s="8">
        <f t="shared" ref="I77:I84" si="15">G77*E77</f>
        <v>0</v>
      </c>
      <c r="J77" s="8">
        <f t="shared" ref="J77:J84" si="16">H77*E77</f>
        <v>0</v>
      </c>
      <c r="K77" s="6">
        <v>210801166</v>
      </c>
      <c r="L77" s="22" t="s">
        <v>132</v>
      </c>
      <c r="M77"/>
      <c r="N77" s="9"/>
      <c r="O77" s="9"/>
      <c r="S77" s="8"/>
    </row>
    <row r="78" spans="1:19" s="7" customFormat="1" x14ac:dyDescent="0.2">
      <c r="A78" s="7" t="s">
        <v>192</v>
      </c>
      <c r="B78" s="6" t="s">
        <v>75</v>
      </c>
      <c r="C78" s="7" t="s">
        <v>73</v>
      </c>
      <c r="E78">
        <v>570</v>
      </c>
      <c r="F78" s="6" t="s">
        <v>13</v>
      </c>
      <c r="G78" s="38"/>
      <c r="H78" s="38"/>
      <c r="I78" s="8">
        <f t="shared" si="15"/>
        <v>0</v>
      </c>
      <c r="J78" s="8">
        <f t="shared" si="16"/>
        <v>0</v>
      </c>
      <c r="K78" s="6">
        <v>210801162</v>
      </c>
      <c r="L78" s="22" t="s">
        <v>132</v>
      </c>
      <c r="M78"/>
      <c r="N78" s="9"/>
      <c r="O78" s="9"/>
      <c r="S78" s="8"/>
    </row>
    <row r="79" spans="1:19" s="7" customFormat="1" x14ac:dyDescent="0.2">
      <c r="A79" s="7" t="s">
        <v>192</v>
      </c>
      <c r="B79" s="6" t="s">
        <v>76</v>
      </c>
      <c r="C79" s="7" t="s">
        <v>73</v>
      </c>
      <c r="E79">
        <v>120</v>
      </c>
      <c r="F79" s="6" t="s">
        <v>13</v>
      </c>
      <c r="G79" s="38"/>
      <c r="H79" s="38"/>
      <c r="I79" s="8">
        <f t="shared" si="15"/>
        <v>0</v>
      </c>
      <c r="J79" s="8">
        <f t="shared" si="16"/>
        <v>0</v>
      </c>
      <c r="K79" s="6">
        <v>210800101</v>
      </c>
      <c r="L79" s="22" t="s">
        <v>132</v>
      </c>
      <c r="M79"/>
      <c r="N79" s="9"/>
      <c r="O79" s="9"/>
      <c r="S79" s="8"/>
    </row>
    <row r="80" spans="1:19" s="7" customFormat="1" x14ac:dyDescent="0.2">
      <c r="A80" s="7" t="s">
        <v>192</v>
      </c>
      <c r="B80" s="6" t="s">
        <v>19</v>
      </c>
      <c r="C80" s="7" t="s">
        <v>73</v>
      </c>
      <c r="E80">
        <v>1026</v>
      </c>
      <c r="F80" s="6" t="s">
        <v>13</v>
      </c>
      <c r="G80" s="38"/>
      <c r="H80" s="38"/>
      <c r="I80" s="8">
        <f t="shared" si="15"/>
        <v>0</v>
      </c>
      <c r="J80" s="8">
        <f t="shared" si="16"/>
        <v>0</v>
      </c>
      <c r="K80" s="6">
        <v>210800105</v>
      </c>
      <c r="L80" s="22" t="s">
        <v>132</v>
      </c>
      <c r="M80"/>
      <c r="N80" s="9"/>
      <c r="O80" s="9"/>
      <c r="S80" s="8"/>
    </row>
    <row r="81" spans="1:19" s="7" customFormat="1" x14ac:dyDescent="0.2">
      <c r="A81" s="7" t="s">
        <v>192</v>
      </c>
      <c r="B81" s="6" t="s">
        <v>44</v>
      </c>
      <c r="C81" s="7" t="s">
        <v>73</v>
      </c>
      <c r="E81">
        <v>754</v>
      </c>
      <c r="F81" s="6" t="s">
        <v>13</v>
      </c>
      <c r="G81" s="38"/>
      <c r="H81" s="38"/>
      <c r="I81" s="8">
        <f t="shared" si="15"/>
        <v>0</v>
      </c>
      <c r="J81" s="8">
        <f t="shared" si="16"/>
        <v>0</v>
      </c>
      <c r="K81" s="6">
        <v>210800106</v>
      </c>
      <c r="L81" s="22" t="s">
        <v>132</v>
      </c>
      <c r="M81"/>
      <c r="N81" s="9"/>
      <c r="O81" s="9"/>
      <c r="S81" s="8"/>
    </row>
    <row r="82" spans="1:19" s="7" customFormat="1" x14ac:dyDescent="0.2">
      <c r="A82" s="7" t="s">
        <v>192</v>
      </c>
      <c r="B82" s="6" t="s">
        <v>55</v>
      </c>
      <c r="C82" s="7" t="s">
        <v>73</v>
      </c>
      <c r="E82">
        <v>65</v>
      </c>
      <c r="F82" s="6" t="s">
        <v>13</v>
      </c>
      <c r="G82" s="38"/>
      <c r="H82" s="38"/>
      <c r="I82" s="8">
        <f t="shared" si="15"/>
        <v>0</v>
      </c>
      <c r="J82" s="8">
        <f t="shared" si="16"/>
        <v>0</v>
      </c>
      <c r="K82" s="6">
        <v>210800115</v>
      </c>
      <c r="L82" s="22" t="s">
        <v>132</v>
      </c>
      <c r="M82"/>
      <c r="N82" s="9"/>
      <c r="O82" s="9"/>
      <c r="S82" s="8"/>
    </row>
    <row r="83" spans="1:19" s="7" customFormat="1" x14ac:dyDescent="0.2">
      <c r="A83" s="7" t="s">
        <v>192</v>
      </c>
      <c r="B83" s="6" t="s">
        <v>77</v>
      </c>
      <c r="C83" s="7" t="s">
        <v>73</v>
      </c>
      <c r="E83">
        <v>32</v>
      </c>
      <c r="F83" s="6" t="s">
        <v>13</v>
      </c>
      <c r="G83" s="38"/>
      <c r="H83" s="38"/>
      <c r="I83" s="8">
        <f t="shared" si="15"/>
        <v>0</v>
      </c>
      <c r="J83" s="8">
        <f t="shared" si="16"/>
        <v>0</v>
      </c>
      <c r="K83" s="6">
        <v>210800118</v>
      </c>
      <c r="L83" s="22" t="s">
        <v>132</v>
      </c>
      <c r="M83"/>
      <c r="N83" s="9"/>
      <c r="O83" s="9"/>
      <c r="S83" s="8"/>
    </row>
    <row r="84" spans="1:19" s="7" customFormat="1" x14ac:dyDescent="0.2">
      <c r="A84" s="7" t="s">
        <v>193</v>
      </c>
      <c r="B84" s="6" t="s">
        <v>19</v>
      </c>
      <c r="C84" s="7" t="s">
        <v>170</v>
      </c>
      <c r="E84" s="7">
        <v>50</v>
      </c>
      <c r="F84" s="6" t="s">
        <v>13</v>
      </c>
      <c r="G84" s="38"/>
      <c r="H84" s="38"/>
      <c r="I84" s="8">
        <f t="shared" si="15"/>
        <v>0</v>
      </c>
      <c r="J84" s="8">
        <f t="shared" si="16"/>
        <v>0</v>
      </c>
      <c r="K84" s="6">
        <v>210800105</v>
      </c>
      <c r="L84" s="22" t="s">
        <v>171</v>
      </c>
      <c r="M84"/>
      <c r="N84" s="9"/>
      <c r="O84" s="9"/>
      <c r="S84" s="8"/>
    </row>
    <row r="85" spans="1:19" s="7" customFormat="1" x14ac:dyDescent="0.2">
      <c r="A85" s="6" t="s">
        <v>130</v>
      </c>
      <c r="B85" s="6" t="s">
        <v>45</v>
      </c>
      <c r="C85" s="6" t="s">
        <v>17</v>
      </c>
      <c r="D85" s="6"/>
      <c r="E85">
        <v>25</v>
      </c>
      <c r="F85" s="6" t="s">
        <v>13</v>
      </c>
      <c r="G85" s="38"/>
      <c r="H85" s="38"/>
      <c r="I85" s="8">
        <f>G85*E85</f>
        <v>0</v>
      </c>
      <c r="J85" s="8">
        <f>H85*E85</f>
        <v>0</v>
      </c>
      <c r="K85" s="6">
        <v>210800114</v>
      </c>
      <c r="L85" s="22" t="s">
        <v>131</v>
      </c>
      <c r="M85"/>
      <c r="N85" s="9"/>
      <c r="O85" s="9"/>
      <c r="S85" s="8"/>
    </row>
    <row r="86" spans="1:19" s="7" customFormat="1" x14ac:dyDescent="0.2">
      <c r="A86" s="6" t="s">
        <v>148</v>
      </c>
      <c r="B86" s="6" t="s">
        <v>149</v>
      </c>
      <c r="C86" s="6" t="s">
        <v>195</v>
      </c>
      <c r="D86" s="6"/>
      <c r="E86" s="7">
        <v>20</v>
      </c>
      <c r="F86" s="6" t="s">
        <v>13</v>
      </c>
      <c r="G86" s="38"/>
      <c r="H86" s="38"/>
      <c r="I86" s="8">
        <f t="shared" ref="I86:I87" si="17">G86*E86</f>
        <v>0</v>
      </c>
      <c r="J86" s="8">
        <f t="shared" ref="J86:J87" si="18">H86*E86</f>
        <v>0</v>
      </c>
      <c r="K86" s="6" t="s">
        <v>150</v>
      </c>
      <c r="L86" s="14" t="s">
        <v>151</v>
      </c>
      <c r="M86" s="6"/>
      <c r="N86" s="9"/>
      <c r="O86" s="9"/>
      <c r="S86" s="8"/>
    </row>
    <row r="87" spans="1:19" s="7" customFormat="1" x14ac:dyDescent="0.2">
      <c r="A87" s="6" t="s">
        <v>172</v>
      </c>
      <c r="B87" s="6" t="s">
        <v>194</v>
      </c>
      <c r="C87" s="6" t="s">
        <v>196</v>
      </c>
      <c r="D87" s="6"/>
      <c r="E87" s="7">
        <v>2</v>
      </c>
      <c r="F87" s="6" t="s">
        <v>13</v>
      </c>
      <c r="G87" s="38"/>
      <c r="H87" s="38"/>
      <c r="I87" s="8">
        <f t="shared" si="17"/>
        <v>0</v>
      </c>
      <c r="J87" s="8">
        <f t="shared" si="18"/>
        <v>0</v>
      </c>
      <c r="K87" s="6" t="s">
        <v>173</v>
      </c>
      <c r="L87" s="14" t="s">
        <v>174</v>
      </c>
      <c r="M87" s="6"/>
      <c r="N87" s="9"/>
      <c r="O87" s="9"/>
      <c r="S87" s="8"/>
    </row>
    <row r="88" spans="1:19" s="7" customFormat="1" x14ac:dyDescent="0.2">
      <c r="A88" s="6"/>
      <c r="B88" s="6"/>
      <c r="D88" s="6"/>
      <c r="F88" s="6"/>
      <c r="G88" s="8"/>
      <c r="H88" s="8"/>
      <c r="I88" s="8"/>
      <c r="J88" s="9"/>
      <c r="K88" s="9"/>
      <c r="L88" s="22"/>
    </row>
    <row r="89" spans="1:19" s="7" customFormat="1" x14ac:dyDescent="0.2">
      <c r="A89" s="1" t="s">
        <v>29</v>
      </c>
      <c r="B89" s="1"/>
      <c r="C89" s="1"/>
      <c r="D89" s="1"/>
      <c r="E89" s="1"/>
      <c r="F89" s="1"/>
      <c r="G89" s="1"/>
      <c r="H89" s="1"/>
      <c r="I89" s="5">
        <f>SUM(I77:I88)</f>
        <v>0</v>
      </c>
      <c r="K89" s="11"/>
      <c r="L89" s="22"/>
      <c r="N89" s="9"/>
      <c r="O89" s="9"/>
    </row>
    <row r="90" spans="1:19" x14ac:dyDescent="0.2">
      <c r="A90" s="1" t="s">
        <v>21</v>
      </c>
      <c r="B90" s="1"/>
      <c r="C90" s="1"/>
      <c r="D90" s="1"/>
      <c r="E90" s="1"/>
      <c r="F90" s="1"/>
      <c r="G90" s="1"/>
      <c r="H90" s="1"/>
      <c r="J90" s="5">
        <f>SUM(J77:J89)</f>
        <v>0</v>
      </c>
    </row>
    <row r="92" spans="1:19" x14ac:dyDescent="0.2">
      <c r="A92" s="1"/>
    </row>
    <row r="93" spans="1:19" x14ac:dyDescent="0.2">
      <c r="A93" s="6"/>
      <c r="B93" s="7"/>
      <c r="C93" s="7"/>
      <c r="D93" s="7"/>
      <c r="E93" s="16"/>
      <c r="F93" s="6"/>
      <c r="G93" s="8"/>
      <c r="H93" s="8"/>
      <c r="I93" s="8"/>
      <c r="J93" s="8"/>
      <c r="K93" s="6"/>
    </row>
    <row r="100" spans="1:10" x14ac:dyDescent="0.2">
      <c r="A100" s="1"/>
      <c r="J100" s="5"/>
    </row>
  </sheetData>
  <sheetProtection algorithmName="SHA-512" hashValue="Ss21ETlutXebRm19ZBsy0Uab2pe35Ej30zIclis0sTv88vJrNA0oWAFks7SuV8RD28JaHDjk7M46jQ7MT7ElYA==" saltValue="F0zgLu/3tluoMi4u+fkhfQ==" spinCount="100000" sheet="1" objects="1" scenarios="1"/>
  <protectedRanges>
    <protectedRange sqref="G9 G19:G22 G28:G30 G36:H70 G77:H87" name="Cenaa" securityDescriptor="O:WDG:WDD:(A;;CC;;;WD)"/>
  </protectedRanges>
  <pageMargins left="0.62992125984251968" right="0.62992125984251968" top="0.55118110236220474" bottom="0.55118110236220474" header="0.31496062992125984" footer="0.31496062992125984"/>
  <pageSetup paperSize="9" orientation="landscape" horizontalDpi="300" verticalDpi="300" r:id="rId1"/>
  <headerFooter>
    <oddHeader>&amp;L&amp;"Arial,Obyčejné""Nemocnice Milosrdných bratří Brno - rekonstrukce pokojů 2.NP"&amp;R&amp;"Arial,Obyčejné"DPS</oddHeader>
    <oddFooter>Stránka &amp;P z &amp;N</oddFooter>
  </headerFooter>
  <rowBreaks count="2" manualBreakCount="2">
    <brk id="33" max="11" man="1"/>
    <brk id="64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1"/>
  <sheetViews>
    <sheetView workbookViewId="0"/>
  </sheetViews>
  <sheetFormatPr defaultRowHeight="12.75" x14ac:dyDescent="0.2"/>
  <cols>
    <col min="1" max="1" width="26.83203125" customWidth="1"/>
    <col min="2" max="3" width="13.83203125" customWidth="1"/>
    <col min="4" max="4" width="5.83203125" customWidth="1"/>
    <col min="5" max="5" width="7.83203125" customWidth="1"/>
    <col min="6" max="6" width="3.83203125" customWidth="1"/>
    <col min="7" max="8" width="10.83203125" customWidth="1"/>
    <col min="9" max="9" width="11.83203125" customWidth="1"/>
    <col min="10" max="10" width="11.83203125" style="4" customWidth="1"/>
    <col min="11" max="11" width="11.83203125" customWidth="1"/>
    <col min="12" max="12" width="9.33203125" style="4"/>
  </cols>
  <sheetData>
    <row r="1" spans="1:19" ht="25.5" x14ac:dyDescent="0.35">
      <c r="B1" s="2" t="s">
        <v>54</v>
      </c>
    </row>
    <row r="2" spans="1:19" x14ac:dyDescent="0.2">
      <c r="A2" t="s">
        <v>46</v>
      </c>
      <c r="C2" t="s">
        <v>78</v>
      </c>
      <c r="E2">
        <v>1</v>
      </c>
      <c r="F2" t="s">
        <v>11</v>
      </c>
    </row>
    <row r="4" spans="1:19" x14ac:dyDescent="0.2">
      <c r="A4" t="s">
        <v>47</v>
      </c>
      <c r="C4" t="s">
        <v>79</v>
      </c>
    </row>
    <row r="5" spans="1:19" x14ac:dyDescent="0.2">
      <c r="H5" s="3"/>
    </row>
    <row r="6" spans="1:19" s="7" customFormat="1" x14ac:dyDescent="0.2">
      <c r="A6" s="6" t="s">
        <v>27</v>
      </c>
      <c r="E6" s="16" t="s">
        <v>28</v>
      </c>
      <c r="F6" s="6" t="s">
        <v>10</v>
      </c>
      <c r="G6" s="8" t="s">
        <v>23</v>
      </c>
      <c r="H6" s="8" t="s">
        <v>24</v>
      </c>
      <c r="I6" s="8" t="s">
        <v>25</v>
      </c>
      <c r="J6" s="8" t="s">
        <v>26</v>
      </c>
      <c r="K6" s="6" t="s">
        <v>48</v>
      </c>
      <c r="L6" s="14" t="s">
        <v>68</v>
      </c>
    </row>
    <row r="8" spans="1:19" s="7" customFormat="1" x14ac:dyDescent="0.2">
      <c r="A8" s="6" t="s">
        <v>197</v>
      </c>
      <c r="B8" s="6" t="s">
        <v>80</v>
      </c>
      <c r="C8" s="6" t="s">
        <v>81</v>
      </c>
      <c r="D8" s="6"/>
      <c r="E8" s="12">
        <v>1</v>
      </c>
      <c r="F8" s="6" t="s">
        <v>11</v>
      </c>
      <c r="G8" s="41"/>
      <c r="H8" s="38"/>
      <c r="I8" s="8">
        <f>G8*E8</f>
        <v>0</v>
      </c>
      <c r="J8" s="8">
        <f>H8*E8</f>
        <v>0</v>
      </c>
      <c r="K8" s="6" t="s">
        <v>82</v>
      </c>
      <c r="L8" s="14"/>
      <c r="M8" s="11">
        <v>44927</v>
      </c>
      <c r="N8" s="11" t="s">
        <v>83</v>
      </c>
      <c r="O8" s="13" t="s">
        <v>84</v>
      </c>
      <c r="P8" s="13" t="s">
        <v>85</v>
      </c>
      <c r="S8" s="7" t="s">
        <v>86</v>
      </c>
    </row>
    <row r="9" spans="1:19" s="7" customFormat="1" x14ac:dyDescent="0.2">
      <c r="A9" s="6" t="s">
        <v>87</v>
      </c>
      <c r="B9" s="6" t="s">
        <v>189</v>
      </c>
      <c r="D9" s="6"/>
      <c r="E9" s="12">
        <v>7</v>
      </c>
      <c r="F9" s="6" t="s">
        <v>11</v>
      </c>
      <c r="G9" s="38"/>
      <c r="H9" s="38"/>
      <c r="I9" s="8">
        <f>G9*E9</f>
        <v>0</v>
      </c>
      <c r="J9" s="8">
        <f>H9*E9</f>
        <v>0</v>
      </c>
      <c r="K9" s="6" t="s">
        <v>32</v>
      </c>
      <c r="L9" s="14" t="s">
        <v>88</v>
      </c>
      <c r="N9" s="13"/>
      <c r="O9" s="13"/>
    </row>
    <row r="10" spans="1:19" s="7" customFormat="1" x14ac:dyDescent="0.2">
      <c r="A10" s="6" t="s">
        <v>87</v>
      </c>
      <c r="B10" s="6" t="s">
        <v>198</v>
      </c>
      <c r="D10" s="6"/>
      <c r="E10" s="12">
        <v>22</v>
      </c>
      <c r="F10" s="6" t="s">
        <v>11</v>
      </c>
      <c r="G10" s="38"/>
      <c r="H10" s="38"/>
      <c r="I10" s="8">
        <f>G10*E10</f>
        <v>0</v>
      </c>
      <c r="J10" s="8">
        <f>H10*E10</f>
        <v>0</v>
      </c>
      <c r="K10" s="6" t="s">
        <v>32</v>
      </c>
      <c r="L10" s="14" t="s">
        <v>88</v>
      </c>
      <c r="N10" s="13"/>
      <c r="O10" s="13"/>
    </row>
    <row r="11" spans="1:19" s="7" customFormat="1" x14ac:dyDescent="0.2">
      <c r="A11" s="6" t="s">
        <v>89</v>
      </c>
      <c r="B11" s="6" t="s">
        <v>16</v>
      </c>
      <c r="C11" s="6" t="s">
        <v>34</v>
      </c>
      <c r="D11" s="6"/>
      <c r="E11" s="12">
        <v>6</v>
      </c>
      <c r="F11" s="6" t="s">
        <v>11</v>
      </c>
      <c r="G11" s="38"/>
      <c r="H11" s="38"/>
      <c r="I11" s="8">
        <f t="shared" ref="I11:I16" si="0">G11*E11</f>
        <v>0</v>
      </c>
      <c r="J11" s="8">
        <f t="shared" ref="J11:J16" si="1">H11*E11</f>
        <v>0</v>
      </c>
      <c r="K11" s="6" t="s">
        <v>32</v>
      </c>
      <c r="L11" s="14" t="s">
        <v>90</v>
      </c>
      <c r="N11" s="13"/>
      <c r="O11" s="13"/>
    </row>
    <row r="12" spans="1:19" s="7" customFormat="1" x14ac:dyDescent="0.2">
      <c r="A12" s="7" t="s">
        <v>199</v>
      </c>
      <c r="B12" s="7" t="s">
        <v>200</v>
      </c>
      <c r="E12" s="12">
        <v>2</v>
      </c>
      <c r="F12" s="6" t="s">
        <v>11</v>
      </c>
      <c r="G12" s="40"/>
      <c r="H12" s="38"/>
      <c r="I12" s="8">
        <f t="shared" si="0"/>
        <v>0</v>
      </c>
      <c r="J12" s="8">
        <f t="shared" si="1"/>
        <v>0</v>
      </c>
      <c r="K12" s="6" t="s">
        <v>33</v>
      </c>
      <c r="L12" s="14" t="s">
        <v>91</v>
      </c>
      <c r="N12" s="13"/>
      <c r="O12" s="13"/>
    </row>
    <row r="13" spans="1:19" s="7" customFormat="1" x14ac:dyDescent="0.2">
      <c r="A13" s="6" t="s">
        <v>49</v>
      </c>
      <c r="B13" s="6" t="s">
        <v>190</v>
      </c>
      <c r="C13" s="6" t="s">
        <v>92</v>
      </c>
      <c r="D13" s="6"/>
      <c r="E13" s="12">
        <v>2</v>
      </c>
      <c r="F13" s="6" t="s">
        <v>11</v>
      </c>
      <c r="G13" s="38"/>
      <c r="H13" s="38"/>
      <c r="I13" s="8">
        <f t="shared" si="0"/>
        <v>0</v>
      </c>
      <c r="J13" s="8">
        <f t="shared" si="1"/>
        <v>0</v>
      </c>
      <c r="K13" s="6" t="s">
        <v>33</v>
      </c>
      <c r="L13" s="14" t="s">
        <v>93</v>
      </c>
      <c r="M13" s="11"/>
      <c r="N13" s="13"/>
      <c r="O13" s="13"/>
    </row>
    <row r="14" spans="1:19" s="7" customFormat="1" x14ac:dyDescent="0.2">
      <c r="A14" s="6" t="s">
        <v>94</v>
      </c>
      <c r="B14" s="6" t="s">
        <v>95</v>
      </c>
      <c r="D14" s="6"/>
      <c r="E14" s="12">
        <v>2</v>
      </c>
      <c r="F14" s="6" t="s">
        <v>11</v>
      </c>
      <c r="G14" s="38"/>
      <c r="H14" s="38"/>
      <c r="I14" s="8">
        <f t="shared" si="0"/>
        <v>0</v>
      </c>
      <c r="J14" s="8">
        <f t="shared" si="1"/>
        <v>0</v>
      </c>
      <c r="K14" s="6"/>
      <c r="L14" s="11"/>
      <c r="M14" s="11"/>
      <c r="N14" s="13"/>
      <c r="O14" s="13"/>
    </row>
    <row r="15" spans="1:19" s="7" customFormat="1" x14ac:dyDescent="0.2">
      <c r="A15" s="6" t="s">
        <v>96</v>
      </c>
      <c r="B15" s="6" t="s">
        <v>97</v>
      </c>
      <c r="D15" s="6"/>
      <c r="E15" s="12">
        <v>2</v>
      </c>
      <c r="F15" s="6" t="s">
        <v>11</v>
      </c>
      <c r="G15" s="38"/>
      <c r="H15" s="38"/>
      <c r="I15" s="8">
        <f t="shared" si="0"/>
        <v>0</v>
      </c>
      <c r="J15" s="8">
        <f t="shared" si="1"/>
        <v>0</v>
      </c>
      <c r="K15" s="6"/>
      <c r="L15" s="11"/>
      <c r="M15" s="11"/>
      <c r="N15" s="13"/>
      <c r="O15" s="13"/>
    </row>
    <row r="16" spans="1:19" s="7" customFormat="1" x14ac:dyDescent="0.2">
      <c r="A16" s="6" t="s">
        <v>98</v>
      </c>
      <c r="B16" s="6" t="s">
        <v>97</v>
      </c>
      <c r="D16" s="6"/>
      <c r="E16" s="12">
        <v>4</v>
      </c>
      <c r="F16" s="6" t="s">
        <v>11</v>
      </c>
      <c r="G16" s="38"/>
      <c r="H16" s="38"/>
      <c r="I16" s="8">
        <f t="shared" si="0"/>
        <v>0</v>
      </c>
      <c r="J16" s="8">
        <f t="shared" si="1"/>
        <v>0</v>
      </c>
      <c r="K16" s="6"/>
      <c r="L16" s="11"/>
      <c r="M16" s="11"/>
      <c r="N16" s="13"/>
      <c r="O16" s="13"/>
    </row>
    <row r="17" spans="1:15" s="7" customFormat="1" x14ac:dyDescent="0.2">
      <c r="A17" s="6"/>
      <c r="B17" s="16"/>
      <c r="C17" s="6"/>
      <c r="D17" s="6"/>
      <c r="E17" s="12"/>
      <c r="F17" s="6"/>
      <c r="G17" s="8"/>
      <c r="H17" s="8"/>
      <c r="I17" s="8"/>
      <c r="J17" s="8"/>
      <c r="L17" s="22"/>
      <c r="N17" s="13"/>
      <c r="O17" s="13"/>
    </row>
    <row r="18" spans="1:15" s="7" customFormat="1" x14ac:dyDescent="0.2">
      <c r="A18" s="6" t="s">
        <v>22</v>
      </c>
      <c r="B18" s="16"/>
      <c r="C18" s="6"/>
      <c r="D18" s="6"/>
      <c r="E18" s="12"/>
      <c r="F18" s="6"/>
      <c r="G18" s="8"/>
      <c r="I18" s="8">
        <f>SUM(I8:I17)</f>
        <v>0</v>
      </c>
      <c r="J18" s="8"/>
      <c r="L18" s="22"/>
      <c r="N18" s="13"/>
      <c r="O18" s="13"/>
    </row>
    <row r="19" spans="1:15" x14ac:dyDescent="0.2">
      <c r="A19" s="6" t="s">
        <v>52</v>
      </c>
      <c r="I19" s="3"/>
      <c r="J19" s="3">
        <f>SUM(J8:J18)</f>
        <v>0</v>
      </c>
    </row>
    <row r="20" spans="1:15" x14ac:dyDescent="0.2">
      <c r="A20" s="6"/>
      <c r="I20" s="3"/>
      <c r="J20" s="3"/>
    </row>
    <row r="21" spans="1:15" x14ac:dyDescent="0.2">
      <c r="A21" s="24" t="s">
        <v>53</v>
      </c>
      <c r="B21" s="25"/>
      <c r="C21" s="25"/>
      <c r="D21" s="25"/>
      <c r="E21" s="25"/>
      <c r="F21" s="25"/>
      <c r="G21" s="25"/>
      <c r="I21" s="26"/>
      <c r="J21" s="5">
        <f>J19+I18</f>
        <v>0</v>
      </c>
    </row>
  </sheetData>
  <sheetProtection algorithmName="SHA-512" hashValue="paCjIV/B30rcxrruijivYq+klpC6yMWmWJn8+01xqxOBM8PurPq/1kjEDgLzL0sRWQsEIYiXGFQplzam6DlB/g==" saltValue="ZqA9+vIrFLyXnc5ap0HncA==" spinCount="100000" sheet="1" objects="1" scenarios="1"/>
  <protectedRanges>
    <protectedRange sqref="G8:H16" name="Cena" securityDescriptor="O:WDG:WDD:(A;;CC;;;WD)"/>
  </protectedRanges>
  <pageMargins left="0.62992125984251968" right="0.62992125984251968" top="0.55118110236220474" bottom="0.55118110236220474" header="0.31496062992125984" footer="0.31496062992125984"/>
  <pageSetup paperSize="9" orientation="landscape" horizontalDpi="300" verticalDpi="300" r:id="rId1"/>
  <headerFooter>
    <oddHeader>&amp;L&amp;"Arial,Obyčejné""Nemocnice Milosrdných bratří Brno - rekonstrukce pokojů 2.NP"&amp;R&amp;"Arial,Obyčejné"DPS</oddHead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Soupis</vt:lpstr>
      <vt:lpstr>R31</vt:lpstr>
      <vt:lpstr>'R31'!Oblast_tisku</vt:lpstr>
      <vt:lpstr>Soupis!Oblast_tisku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Hermann Radek (143669)</cp:lastModifiedBy>
  <cp:lastPrinted>2023-03-10T08:45:14Z</cp:lastPrinted>
  <dcterms:created xsi:type="dcterms:W3CDTF">2014-09-18T07:33:32Z</dcterms:created>
  <dcterms:modified xsi:type="dcterms:W3CDTF">2025-09-19T10:44:04Z</dcterms:modified>
</cp:coreProperties>
</file>